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O:\KHR Udvikling\Lægeuddannelsen\WEB Region Sjælland\Dokumenter fra HR\"/>
    </mc:Choice>
  </mc:AlternateContent>
  <workbookProtection workbookAlgorithmName="SHA-512" workbookHashValue="GumPMnC4CAnI4TdPJmJydAgs3J0cdnxw4+jHSaHxg1d44WfNjXE5Ki7qUu8cP+8I3h8l405tLrp1qbIeJGVo/Q==" workbookSaltValue="7tAuiLjoVltgk7pZYUcnXA==" workbookSpinCount="100000" lockStructure="1"/>
  <bookViews>
    <workbookView xWindow="0" yWindow="0" windowWidth="28800" windowHeight="12732"/>
  </bookViews>
  <sheets>
    <sheet name="barsel" sheetId="12" r:id="rId1"/>
    <sheet name="Ark1" sheetId="6" state="hidden" r:id="rId2"/>
    <sheet name=" område niveau 3" sheetId="8" state="hidden" r:id="rId3"/>
  </sheets>
  <externalReferences>
    <externalReference r:id="rId4"/>
    <externalReference r:id="rId5"/>
  </externalReferences>
  <definedNames>
    <definedName name="aco" localSheetId="2">' område niveau 3'!$A$26:$A$55</definedName>
    <definedName name="aco" localSheetId="0">#REF!</definedName>
    <definedName name="aco">#REF!</definedName>
    <definedName name="afdeling" localSheetId="2">#REF!</definedName>
    <definedName name="afdeling" localSheetId="0">#REF!</definedName>
    <definedName name="afdeling">#REF!</definedName>
    <definedName name="afdelinger" localSheetId="2">' område niveau 3'!$A$26:$A$55</definedName>
    <definedName name="afdelinger" localSheetId="0">#REF!</definedName>
    <definedName name="afdelinger">#REF!</definedName>
    <definedName name="afløning" localSheetId="2">#REF!</definedName>
    <definedName name="afløning" localSheetId="0">#REF!</definedName>
    <definedName name="afløning">#REF!</definedName>
    <definedName name="afsnit">'[1] område'!$B$24:$B$76</definedName>
    <definedName name="aftale" localSheetId="2">[2]Ark2!$A$9:$A$10</definedName>
    <definedName name="aftale">[2]Ark2!$A$9:$A$10</definedName>
    <definedName name="aktivitet" localSheetId="2">[2]Ark2!$A$6:$A$7</definedName>
    <definedName name="aktivitet">[2]Ark2!$A$6:$A$7</definedName>
    <definedName name="ansættelsesforhold" localSheetId="2">[2]Ark2!$A$1:$A$3</definedName>
    <definedName name="ansættelsesforhold">[2]Ark2!$A$1:$A$3</definedName>
    <definedName name="attester">[2]Ark2!$N$2:$N$5</definedName>
    <definedName name="basis" localSheetId="2">#REF!</definedName>
    <definedName name="basis" localSheetId="0">#REF!</definedName>
    <definedName name="basis">#REF!</definedName>
    <definedName name="basis2" localSheetId="2">#REF!</definedName>
    <definedName name="basis2" localSheetId="0">#REF!</definedName>
    <definedName name="basis2">#REF!</definedName>
    <definedName name="begrundelse">[2]Ark2!$L$27:$L$30</definedName>
    <definedName name="dækning">'[2]TR FTR AMIR'!$A$2:$A$1191</definedName>
    <definedName name="fratrædelse" localSheetId="2">[2]Ark2!$M$1:$M$11</definedName>
    <definedName name="fratrædelse">[2]Ark2!$M$1:$M$11</definedName>
    <definedName name="funktion">'[2]TR FTR AMIR'!$I$31:$I$397</definedName>
    <definedName name="geografi">[2]Ark2!$O$1:$O$122</definedName>
    <definedName name="Header" localSheetId="2">#REF!</definedName>
    <definedName name="Header" localSheetId="0">#REF!</definedName>
    <definedName name="Header">#REF!</definedName>
    <definedName name="individuel">[2]Ark2!$P$3:$P$576</definedName>
    <definedName name="Inst">'[1] område'!$A$24:$A$53</definedName>
    <definedName name="institutioner" localSheetId="2">#REF!</definedName>
    <definedName name="institutioner" localSheetId="0">#REF!</definedName>
    <definedName name="institutioner">#REF!</definedName>
    <definedName name="ja" localSheetId="2">[2]Ark2!$E$1:$E$2</definedName>
    <definedName name="ja">[2]Ark2!$E$1:$E$2</definedName>
    <definedName name="janej">[2]Ark2!$M$27:$M$28</definedName>
    <definedName name="los" localSheetId="2">#REF!</definedName>
    <definedName name="los" localSheetId="0">#REF!</definedName>
    <definedName name="los">#REF!</definedName>
    <definedName name="makreds">[2]Ark2!$C$12:$C$16</definedName>
    <definedName name="nummer" localSheetId="2">#REF!</definedName>
    <definedName name="nummer" localSheetId="0">#REF!</definedName>
    <definedName name="nummer">#REF!</definedName>
    <definedName name="område" localSheetId="2">#REF!</definedName>
    <definedName name="område" localSheetId="0">#REF!</definedName>
    <definedName name="område">#REF!</definedName>
    <definedName name="område2" localSheetId="2">#REF!</definedName>
    <definedName name="område2" localSheetId="0">#REF!</definedName>
    <definedName name="område2">#REF!</definedName>
    <definedName name="områdeB" localSheetId="2">#REF!</definedName>
    <definedName name="områdeB" localSheetId="0">#REF!</definedName>
    <definedName name="områdeB">#REF!</definedName>
    <definedName name="området" localSheetId="2">' område niveau 3'!$A$5:$A$25</definedName>
    <definedName name="området" localSheetId="0">#REF!</definedName>
    <definedName name="området">#REF!</definedName>
    <definedName name="orlov" localSheetId="2">[2]Ark2!$L$1:$L$7</definedName>
    <definedName name="orlov">[2]Ark2!$L$1:$L$7</definedName>
    <definedName name="person" localSheetId="2">#REF!</definedName>
    <definedName name="person" localSheetId="0">#REF!</definedName>
    <definedName name="person">#REF!</definedName>
    <definedName name="RawData" localSheetId="2">#REF!</definedName>
    <definedName name="RawData" localSheetId="0">#REF!</definedName>
    <definedName name="RawData">#REF!</definedName>
    <definedName name="RawHeader" localSheetId="2">#REF!</definedName>
    <definedName name="RawHeader" localSheetId="0">#REF!</definedName>
    <definedName name="RawHeader">#REF!</definedName>
    <definedName name="rolle">'[2]TR FTR AMIR'!$O$31:$O$41</definedName>
    <definedName name="skattekort" localSheetId="2">#REF!</definedName>
    <definedName name="skattekort" localSheetId="0">#REF!</definedName>
    <definedName name="skattekort">#REF!</definedName>
    <definedName name="Sprogkrav">[2]Ark2!$E$5:$E$7</definedName>
    <definedName name="stillinger">[2]stillinger!$A$2:$C$428</definedName>
    <definedName name="tillæg" localSheetId="2">[2]Ark2!$F$1:$F$3</definedName>
    <definedName name="tillæg">[2]Ark2!$F$1:$F$3</definedName>
    <definedName name="trin" localSheetId="2">[2]Ark2!$G$1:$G$2</definedName>
    <definedName name="trin">[2]Ark2!$G$1:$G$2</definedName>
    <definedName name="_xlnm.Print_Area" localSheetId="0">barsel!$B$2:$N$114</definedName>
    <definedName name="vagttype" localSheetId="2">[2]Ark2!$C$1:$C$6</definedName>
    <definedName name="vagttype">[2]Ark2!$C$1:$C$6</definedName>
    <definedName name="årsag" localSheetId="2">[2]Ark2!$H$1:$H$15</definedName>
    <definedName name="årsag">[2]Ark2!$H$1:$H$15</definedName>
  </definedNames>
  <calcPr calcId="152511"/>
</workbook>
</file>

<file path=xl/calcChain.xml><?xml version="1.0" encoding="utf-8"?>
<calcChain xmlns="http://schemas.openxmlformats.org/spreadsheetml/2006/main">
  <c r="I76" i="12" l="1"/>
  <c r="B27" i="8" l="1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B47" i="8"/>
  <c r="C47" i="8"/>
  <c r="D47" i="8"/>
  <c r="B48" i="8"/>
  <c r="C48" i="8"/>
  <c r="D48" i="8"/>
  <c r="B49" i="8"/>
  <c r="C49" i="8"/>
  <c r="D49" i="8"/>
  <c r="B50" i="8"/>
  <c r="C50" i="8"/>
  <c r="D50" i="8"/>
  <c r="B51" i="8"/>
  <c r="C51" i="8"/>
  <c r="D51" i="8"/>
  <c r="B52" i="8"/>
  <c r="C52" i="8"/>
  <c r="D52" i="8"/>
  <c r="B53" i="8"/>
  <c r="C53" i="8"/>
  <c r="D53" i="8"/>
  <c r="B54" i="8"/>
  <c r="C54" i="8"/>
  <c r="D54" i="8"/>
  <c r="B55" i="8"/>
  <c r="C55" i="8"/>
  <c r="D55" i="8"/>
  <c r="B56" i="8"/>
  <c r="C56" i="8"/>
  <c r="D56" i="8"/>
  <c r="B57" i="8"/>
  <c r="C57" i="8"/>
  <c r="D57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69" i="8"/>
  <c r="C69" i="8"/>
  <c r="D69" i="8"/>
  <c r="B70" i="8"/>
  <c r="C70" i="8"/>
  <c r="D70" i="8"/>
  <c r="B71" i="8"/>
  <c r="C71" i="8"/>
  <c r="D71" i="8"/>
  <c r="B72" i="8"/>
  <c r="C72" i="8"/>
  <c r="D72" i="8"/>
  <c r="B73" i="8"/>
  <c r="C73" i="8"/>
  <c r="D73" i="8"/>
  <c r="B74" i="8"/>
  <c r="C74" i="8"/>
  <c r="D74" i="8"/>
  <c r="B75" i="8"/>
  <c r="C75" i="8"/>
  <c r="D75" i="8"/>
  <c r="B76" i="8"/>
  <c r="C76" i="8"/>
  <c r="D76" i="8"/>
  <c r="B77" i="8"/>
  <c r="C77" i="8"/>
  <c r="D77" i="8"/>
  <c r="B78" i="8"/>
  <c r="C78" i="8"/>
  <c r="D78" i="8"/>
  <c r="B79" i="8"/>
  <c r="C79" i="8"/>
  <c r="D79" i="8"/>
  <c r="B80" i="8"/>
  <c r="C80" i="8"/>
  <c r="D80" i="8"/>
  <c r="B81" i="8"/>
  <c r="C81" i="8"/>
  <c r="D81" i="8"/>
  <c r="B82" i="8"/>
  <c r="C82" i="8"/>
  <c r="D82" i="8"/>
  <c r="B83" i="8"/>
  <c r="C83" i="8"/>
  <c r="D83" i="8"/>
  <c r="B84" i="8"/>
  <c r="C84" i="8"/>
  <c r="D84" i="8"/>
  <c r="B85" i="8"/>
  <c r="C85" i="8"/>
  <c r="D85" i="8"/>
  <c r="B86" i="8"/>
  <c r="C86" i="8"/>
  <c r="D86" i="8"/>
  <c r="B87" i="8"/>
  <c r="C87" i="8"/>
  <c r="D87" i="8"/>
  <c r="B88" i="8"/>
  <c r="C88" i="8"/>
  <c r="D88" i="8"/>
  <c r="A2" i="8" l="1"/>
  <c r="A1" i="8"/>
  <c r="F1" i="8" l="1"/>
  <c r="G1" i="8" s="1"/>
  <c r="A32" i="8"/>
  <c r="A36" i="8"/>
  <c r="A42" i="8"/>
  <c r="A44" i="8"/>
  <c r="A52" i="8"/>
  <c r="A56" i="8"/>
  <c r="A62" i="8"/>
  <c r="A66" i="8"/>
  <c r="A70" i="8"/>
  <c r="A76" i="8"/>
  <c r="A78" i="8"/>
  <c r="A84" i="8"/>
  <c r="A69" i="8"/>
  <c r="A79" i="8"/>
  <c r="A87" i="8"/>
  <c r="A30" i="8"/>
  <c r="A34" i="8"/>
  <c r="A40" i="8"/>
  <c r="A46" i="8"/>
  <c r="A50" i="8"/>
  <c r="A54" i="8"/>
  <c r="A60" i="8"/>
  <c r="A68" i="8"/>
  <c r="A74" i="8"/>
  <c r="A80" i="8"/>
  <c r="A86" i="8"/>
  <c r="A67" i="8"/>
  <c r="A77" i="8"/>
  <c r="A85" i="8"/>
  <c r="A28" i="8"/>
  <c r="A38" i="8"/>
  <c r="A48" i="8"/>
  <c r="A58" i="8"/>
  <c r="A64" i="8"/>
  <c r="A72" i="8"/>
  <c r="A82" i="8"/>
  <c r="A88" i="8"/>
  <c r="A63" i="8"/>
  <c r="A75" i="8"/>
  <c r="A83" i="8"/>
  <c r="A71" i="8"/>
  <c r="A27" i="8"/>
  <c r="A29" i="8"/>
  <c r="A31" i="8"/>
  <c r="A33" i="8"/>
  <c r="A35" i="8"/>
  <c r="A37" i="8"/>
  <c r="A39" i="8"/>
  <c r="A41" i="8"/>
  <c r="A43" i="8"/>
  <c r="A45" i="8"/>
  <c r="A47" i="8"/>
  <c r="A49" i="8"/>
  <c r="A51" i="8"/>
  <c r="A53" i="8"/>
  <c r="A55" i="8"/>
  <c r="A57" i="8"/>
  <c r="A59" i="8"/>
  <c r="A61" i="8"/>
  <c r="A65" i="8"/>
  <c r="A73" i="8"/>
  <c r="A81" i="8"/>
  <c r="E72" i="12" l="1"/>
  <c r="S62" i="12"/>
  <c r="S61" i="12"/>
  <c r="S48" i="12"/>
  <c r="S47" i="12"/>
  <c r="S46" i="12"/>
  <c r="S45" i="12"/>
  <c r="S44" i="12"/>
  <c r="S41" i="12"/>
  <c r="S37" i="12"/>
  <c r="K37" i="12" s="1"/>
  <c r="S7" i="12"/>
  <c r="C35" i="12" s="1"/>
  <c r="M37" i="12" l="1"/>
  <c r="O37" i="12" s="1"/>
  <c r="K39" i="12" s="1"/>
  <c r="C39" i="12"/>
  <c r="B100" i="12"/>
  <c r="B39" i="12"/>
  <c r="B98" i="12"/>
  <c r="D41" i="12"/>
  <c r="C41" i="12"/>
  <c r="B96" i="12"/>
  <c r="B94" i="12"/>
  <c r="C37" i="12"/>
  <c r="I72" i="12"/>
  <c r="I74" i="12"/>
  <c r="M39" i="12" l="1"/>
  <c r="O39" i="12" s="1"/>
  <c r="K41" i="12" s="1"/>
  <c r="D26" i="8"/>
  <c r="C26" i="8"/>
  <c r="B26" i="8"/>
  <c r="F3" i="8"/>
  <c r="G3" i="8" s="1"/>
  <c r="F2" i="8"/>
  <c r="G2" i="8" s="1"/>
  <c r="M41" i="12" l="1"/>
  <c r="O41" i="12" s="1"/>
  <c r="K58" i="12" s="1"/>
  <c r="A26" i="8"/>
  <c r="M58" i="12" l="1"/>
  <c r="P58" i="12" s="1"/>
  <c r="S58" i="12"/>
  <c r="B114" i="12"/>
  <c r="G3" i="6"/>
  <c r="G2" i="6"/>
  <c r="S72" i="12" l="1"/>
  <c r="S65" i="12"/>
  <c r="S66" i="12"/>
  <c r="K63" i="12" l="1"/>
  <c r="M63" i="12" s="1"/>
  <c r="P63" i="12" l="1"/>
  <c r="K67" i="12" s="1"/>
  <c r="M67" i="12" l="1"/>
  <c r="P67" i="12" l="1"/>
  <c r="S76" i="12"/>
  <c r="K72" i="12" l="1"/>
  <c r="R72" i="12"/>
  <c r="M72" i="12" s="1"/>
  <c r="S74" i="12" s="1"/>
  <c r="P72" i="12" l="1"/>
  <c r="K74" i="12" l="1"/>
  <c r="R74" i="12"/>
  <c r="M74" i="12"/>
  <c r="P74" i="12" s="1"/>
  <c r="K76" i="12" l="1"/>
  <c r="R76" i="12"/>
  <c r="M76" i="12"/>
</calcChain>
</file>

<file path=xl/comments1.xml><?xml version="1.0" encoding="utf-8"?>
<comments xmlns="http://schemas.openxmlformats.org/spreadsheetml/2006/main">
  <authors>
    <author>Outlook</author>
  </authors>
  <commentList>
    <comment ref="D22" authorId="0" shapeId="0">
      <text>
        <r>
          <rPr>
            <b/>
            <sz val="8"/>
            <color indexed="81"/>
            <rFont val="Tahoma"/>
            <family val="2"/>
          </rPr>
          <t>Dato indtastes adskilt af bindestreger</t>
        </r>
        <r>
          <rPr>
            <sz val="8"/>
            <color indexed="81"/>
            <rFont val="Tahoma"/>
            <family val="2"/>
          </rPr>
          <t xml:space="preserve">
eks.: 01-01-19 eller 01-01-2019</t>
        </r>
      </text>
    </comment>
  </commentList>
</comments>
</file>

<file path=xl/comments2.xml><?xml version="1.0" encoding="utf-8"?>
<comments xmlns="http://schemas.openxmlformats.org/spreadsheetml/2006/main">
  <authors>
    <author>Amir Gacic</author>
  </authors>
  <commentList>
    <comment ref="J4" authorId="0" shapeId="0">
      <text>
        <r>
          <rPr>
            <b/>
            <sz val="9"/>
            <color indexed="81"/>
            <rFont val="Tahoma"/>
            <charset val="1"/>
          </rPr>
          <t>SU
Niveau 1-3
+
Udvidet Stab med  niveau 4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<sst xmlns="http://schemas.openxmlformats.org/spreadsheetml/2006/main" count="2887" uniqueCount="381">
  <si>
    <t>Socialområdet</t>
  </si>
  <si>
    <t>Område</t>
  </si>
  <si>
    <t>Holbæk Sygehus</t>
  </si>
  <si>
    <t>Nykøbing Sygehus</t>
  </si>
  <si>
    <t>Psykiatrien</t>
  </si>
  <si>
    <t>Koncern HR</t>
  </si>
  <si>
    <t>Præhospital Center</t>
  </si>
  <si>
    <t>Koncern Økonomi</t>
  </si>
  <si>
    <t>Kofoedsminde</t>
  </si>
  <si>
    <t>Regional Udvikling</t>
  </si>
  <si>
    <t>Regionsrådet</t>
  </si>
  <si>
    <t>Medicoteknik</t>
  </si>
  <si>
    <t>Råd og nævn</t>
  </si>
  <si>
    <t>Psykiatriområdet</t>
  </si>
  <si>
    <t>Økonomi</t>
  </si>
  <si>
    <t>*</t>
  </si>
  <si>
    <t>Instit./enhed/afdeling</t>
  </si>
  <si>
    <t>Cpr.nr.</t>
  </si>
  <si>
    <t>Navn</t>
  </si>
  <si>
    <t>Faktisk fødsel den</t>
  </si>
  <si>
    <t>Ferie</t>
  </si>
  <si>
    <t>fra</t>
  </si>
  <si>
    <t>til</t>
  </si>
  <si>
    <t>dage</t>
  </si>
  <si>
    <t>Næstved-Slagelse-Ringsted Sygehus</t>
  </si>
  <si>
    <t>Sygehusapoteket</t>
  </si>
  <si>
    <t>KØK - Sekretariat</t>
  </si>
  <si>
    <t>Analyse &amp; Afregning</t>
  </si>
  <si>
    <t>Budget</t>
  </si>
  <si>
    <t>Regnskab &amp; Finans</t>
  </si>
  <si>
    <t>Regionsdirektion</t>
  </si>
  <si>
    <t>khr-loen-team2@regionsjaelland.dk</t>
  </si>
  <si>
    <t>khr-loen-team1@regionsjaelland.dk</t>
  </si>
  <si>
    <t>khr-loen-team4@regionsjaelland.dk</t>
  </si>
  <si>
    <t>Jeg er</t>
  </si>
  <si>
    <t>Jeg har ret til at holde</t>
  </si>
  <si>
    <t>uger/og</t>
  </si>
  <si>
    <t>antal arbejdsdage</t>
  </si>
  <si>
    <t>arbejdsdag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</si>
  <si>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tæller ikke korrekt når der indberettes uger + dage i forældreorlov uden løn – den tæller kun antal uger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</si>
  <si>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tæller forkert ved indlæggelse – den taber 1 dag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</si>
  <si>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Skema sletter 0 ved cpr.nr. og den kan ikke finde mor eller far, når der skrives cpr.nr. med bindestreg</t>
    </r>
    <r>
      <rPr>
        <sz val="11"/>
        <rFont val="Calibri"/>
        <family val="2"/>
      </rPr>
      <t xml:space="preserve"> OK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</si>
  <si>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Kan skema ikke selv sætte startdato i 14 uger, når der er oplyst faktisk fødsel ??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</si>
  <si>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Hjælpetekst forsvinder ude til højre – dette skal gøres 100% synligt, så alt tekst er læseligt ved arbejde i skemaet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</si>
  <si>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Skema beregner ikke slutdato på far/medmors orlov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</si>
  <si>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Ved fars/medmors orlov skal der i skemaet sættes en spærring ind efter de 14’ende uger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</si>
  <si>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Der skal ske en spærring når der er afholdt det barsel, der er tilladt – det vil sige mor med løn 14 uger + 6 uger + 6 uger  og uden løn 20 uger. Far har ret til 2 ugers BAF med løn + BA 7 uger + 6 uger evt. fælles med mor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</si>
  <si>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Der skal ikke være underskrift fra begge parter mor og far, da der ikke altid er en far i den verden vi nu lever i. Mindste kravet er at mor ved barsel underskriver + leder eller far ved barsel + leder underskriver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</si>
  <si>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 skemaer er der nogle stavefejl i hjælpe teksterne og i skemaet til sidst ”Far/Medmor holder barselsorl</t>
    </r>
    <r>
      <rPr>
        <sz val="11"/>
        <color rgb="FFFF0000"/>
        <rFont val="Calibri"/>
        <family val="2"/>
      </rPr>
      <t>ø</t>
    </r>
    <r>
      <rPr>
        <sz val="11"/>
        <rFont val="Calibri"/>
        <family val="2"/>
      </rPr>
      <t>v …..”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</si>
  <si>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Her mangler at blive skrevet inden for de første 14 uger ”</t>
    </r>
    <r>
      <rPr>
        <sz val="10"/>
        <rFont val="Georgia"/>
        <family val="1"/>
      </rPr>
      <t>Ret til at holde 2 uger fædreorlov i tilknytning til fødslen/modtagelsen i hjemmet”</t>
    </r>
  </si>
  <si>
    <t>opd. 30.8.2019</t>
  </si>
  <si>
    <t>Fritvalg</t>
  </si>
  <si>
    <t>Forhøjet pension</t>
  </si>
  <si>
    <t>Område3</t>
  </si>
  <si>
    <t>Data og udviklingsstøtte</t>
  </si>
  <si>
    <t>Sjællands Universitetshospital</t>
  </si>
  <si>
    <t>Indkøb produktion og logistik</t>
  </si>
  <si>
    <t xml:space="preserve"> Det Nære Sundhedsvæsen</t>
  </si>
  <si>
    <t>Steno Diabetes Center Sjælland</t>
  </si>
  <si>
    <t>Sundhedsstrategisk Planlægning</t>
  </si>
  <si>
    <t>Intern Kontrolenhed</t>
  </si>
  <si>
    <t>Det Nære Sundhedsvæsen</t>
  </si>
  <si>
    <t>Akutafdelingen - Køge</t>
  </si>
  <si>
    <t>khr-loen-team10@regionsjaelland.dk</t>
  </si>
  <si>
    <t>Nykøbing F. sygehus</t>
  </si>
  <si>
    <t>Apo-Sygehusapoteket</t>
  </si>
  <si>
    <t>Indkøb produktion og logistik - Niv. 1</t>
  </si>
  <si>
    <t>Præhospitalt Center</t>
  </si>
  <si>
    <t>khr-loen-team5@regionsjaelland.dk</t>
  </si>
  <si>
    <t>Administrativ Stab - NSR Sygehuse</t>
  </si>
  <si>
    <t>Anæstesiologisk Afdeling - Køge</t>
  </si>
  <si>
    <t>Akutafdelingen - Holbæk</t>
  </si>
  <si>
    <t>Akutafdelingen - Nykøbing F.</t>
  </si>
  <si>
    <t>PS Ledelse</t>
  </si>
  <si>
    <t>Apo-KF-Klinisk farmaci</t>
  </si>
  <si>
    <t>PHC - AMK Læger</t>
  </si>
  <si>
    <t>Akutafdelingen - Slagelse</t>
  </si>
  <si>
    <t>khr-loen-team9@regionsjaelland.dk</t>
  </si>
  <si>
    <t>Anæstesiologisk Afdeling - Holbæk</t>
  </si>
  <si>
    <t>Psyk - Afd. for Børne- og Ungdomspsyk.</t>
  </si>
  <si>
    <t>Bo og Naboskab Sydlolland</t>
  </si>
  <si>
    <t>Apo-Kvalitet</t>
  </si>
  <si>
    <t>PHC - Befordringsservice</t>
  </si>
  <si>
    <t>Sammenhængende indsats</t>
  </si>
  <si>
    <t>Anæstesien Slagelse Næstved</t>
  </si>
  <si>
    <t>Dermatologisk Afdeling - Roskilde</t>
  </si>
  <si>
    <t>Psyk - Afd. for Retspsykiatri</t>
  </si>
  <si>
    <t>Elsehus og Skelbakken</t>
  </si>
  <si>
    <t>Apo-Ledelsessekretariat</t>
  </si>
  <si>
    <t>Sekretariat</t>
  </si>
  <si>
    <t>Børne- &amp; Ungeafdelingen Slagelse</t>
  </si>
  <si>
    <t>Børne- og Ungeafdelingen - Holbæk</t>
  </si>
  <si>
    <t>Forsorgshjemmet Roskildehjemmet</t>
  </si>
  <si>
    <t>Jordforurening og Grundvandsbeskyttelse</t>
  </si>
  <si>
    <t>Sårbare patienter</t>
  </si>
  <si>
    <t>Center for Multisygdom og Kronisk sygdom</t>
  </si>
  <si>
    <t>Driftsafdelingen - Holbæk</t>
  </si>
  <si>
    <t>Psyk - Driftsafdelingen</t>
  </si>
  <si>
    <t>Glim-Refugium</t>
  </si>
  <si>
    <t>Apo-Produktion</t>
  </si>
  <si>
    <t>Uddannelse og kompetenceudvikling</t>
  </si>
  <si>
    <t>Driftsafdelingen - NSR Sygehuse</t>
  </si>
  <si>
    <t>Gynækologisk/Obstetrisk Afd. - Roskilde</t>
  </si>
  <si>
    <t>Fysio- og Ergoterapiafdelingen - Holbæk</t>
  </si>
  <si>
    <t>Psyk - Fælles</t>
  </si>
  <si>
    <t>Himmelev Behandlingshjem</t>
  </si>
  <si>
    <t>Finans &amp; Systemer</t>
  </si>
  <si>
    <t>PHC - Vagtcentral</t>
  </si>
  <si>
    <t>Hæmatologisk afdeling - Roskilde</t>
  </si>
  <si>
    <t>Psyk - Psykiatrien Syd</t>
  </si>
  <si>
    <t>Regnskabsservice</t>
  </si>
  <si>
    <t>STRING Sekretariatet</t>
  </si>
  <si>
    <t>khr-loen-team6@regionsjaelland.dk</t>
  </si>
  <si>
    <t>Kardiologisk Afdeling - Roskilde</t>
  </si>
  <si>
    <t>Gynækologisk/Obstetrisk Afd. - Holbæk</t>
  </si>
  <si>
    <t>Psyk - Psykiatrien Øst</t>
  </si>
  <si>
    <t>Platangårdens ungdomscenter</t>
  </si>
  <si>
    <t>Undersøgelser</t>
  </si>
  <si>
    <t>Garantiklinikken - NSR sygehuse</t>
  </si>
  <si>
    <t>Kirurgisk Afdeling - Køge - SUH</t>
  </si>
  <si>
    <t>Holbæk ledelse - Vicedirektører - Holb.</t>
  </si>
  <si>
    <t>Gyn./obst. og pædiatrisk afd. - Nyk. F.</t>
  </si>
  <si>
    <t>Socialafdelingen</t>
  </si>
  <si>
    <t>Gynækologi og Obstetrik - Slagelse</t>
  </si>
  <si>
    <t>Klinisk Biokemisk Afdeling - SUH</t>
  </si>
  <si>
    <t>Kirurgisk Afdeling - Holbæk</t>
  </si>
  <si>
    <t>SR Synscenter Refsnæs</t>
  </si>
  <si>
    <t>Klinisk Fysiologisk/Nuklearmedicinsk Afd</t>
  </si>
  <si>
    <t>Klinisk Biokemisk Afdeling - Holbæk</t>
  </si>
  <si>
    <t>Kirurgisk afdeling - Slagelse</t>
  </si>
  <si>
    <t>Klinisk Immunologi - Regional enhed</t>
  </si>
  <si>
    <t>Klinisk Mikrobiologi - Regional enhed</t>
  </si>
  <si>
    <t>Klinisk Onkologisk Afdeling</t>
  </si>
  <si>
    <t>Medicinsk Afdeling - Køge</t>
  </si>
  <si>
    <t>khr-loen-team9-10@regionsjaelland.dk</t>
  </si>
  <si>
    <t>Medicinsk Afdeling - Roskilde</t>
  </si>
  <si>
    <t>Ortopædkirurgisk Afdeling - Holbæk</t>
  </si>
  <si>
    <t>Medicin 2 - Slagelse</t>
  </si>
  <si>
    <t>Neurologisk Afdeling - Roskilde</t>
  </si>
  <si>
    <t>Ortopædkirurgisk Afdeling - Køge</t>
  </si>
  <si>
    <t>Sygehusledelse Nykøbing F.</t>
  </si>
  <si>
    <t>Ortopædkirurgi - Slagelse Næstved</t>
  </si>
  <si>
    <t>Patologiafdelingen - Region Sjælland</t>
  </si>
  <si>
    <t>Sygehusledelsen Stab - Nykøbing F.</t>
  </si>
  <si>
    <t>PKO-ordning - Næst.-Slag.</t>
  </si>
  <si>
    <t>Pædiatrisk Afdeling - Roskilde</t>
  </si>
  <si>
    <t>Reumatologisk Afdeling - Rosk.-Køge</t>
  </si>
  <si>
    <t>Sygehusledelse AGRL - NSR sygehuse</t>
  </si>
  <si>
    <t>Sygehusledelse HJ - NSR Sygehuse</t>
  </si>
  <si>
    <t>Urologisk Afdeling</t>
  </si>
  <si>
    <t>Øjenafdelingen</t>
  </si>
  <si>
    <t>nytårsdag</t>
  </si>
  <si>
    <t>skærtorsdag</t>
  </si>
  <si>
    <t>langfredag</t>
  </si>
  <si>
    <t>2. påskedag</t>
  </si>
  <si>
    <t>bededag</t>
  </si>
  <si>
    <t>Kr. himmelfartsdag</t>
  </si>
  <si>
    <t>2. pinsedag</t>
  </si>
  <si>
    <t>juledag</t>
  </si>
  <si>
    <t>2. juledag</t>
  </si>
  <si>
    <t>IPL Arealpleje - Niv.3</t>
  </si>
  <si>
    <t>Behandling</t>
  </si>
  <si>
    <t>Arbejds- og socialmedicinsk Afdeling</t>
  </si>
  <si>
    <t>Anæstesiologisk afdeling - Nykøbing F.</t>
  </si>
  <si>
    <t>IPL Indkøb - Niveau 2</t>
  </si>
  <si>
    <t>Klimasekretariatet</t>
  </si>
  <si>
    <t>Forskning</t>
  </si>
  <si>
    <t>Mobilitet &amp; Femern &amp; Administration</t>
  </si>
  <si>
    <t>IPL Køkken - Holbæk - Niv.3</t>
  </si>
  <si>
    <t>Projektlederteam</t>
  </si>
  <si>
    <t>IPL Køkken - Kantinen - Niv.3</t>
  </si>
  <si>
    <t>Uddannelse &amp; Funding &amp; Attraktivitet</t>
  </si>
  <si>
    <t>IPL Køkken - Slagelse Niv.3</t>
  </si>
  <si>
    <t>Fysio- ergoterapeutisk afd. - Nyk. F.</t>
  </si>
  <si>
    <t>KAP-S</t>
  </si>
  <si>
    <t>Stab</t>
  </si>
  <si>
    <t>Medicin 1 - Slagelse</t>
  </si>
  <si>
    <t>Klinisk Farmakologisk Enhed</t>
  </si>
  <si>
    <t>IPL Regionshus Niv.3</t>
  </si>
  <si>
    <t>Medicin 3 og Fysio- ergoterapi - NSR</t>
  </si>
  <si>
    <t>Sekretariat - Sygehusledelse - Køge</t>
  </si>
  <si>
    <t>Medicinsk afdeling - Nyk. F.</t>
  </si>
  <si>
    <t>IPL Tran. Areal Køk. Kant. Vask - N2</t>
  </si>
  <si>
    <t>Lægemiddelenheden</t>
  </si>
  <si>
    <t>Ortopædkirurgisk afdeling - Nykøbing F.</t>
  </si>
  <si>
    <t>Praksiskonsulentordningen - Nyk. F. Sgh.</t>
  </si>
  <si>
    <t>IPL Tværgående Stab-Reghus-Sorø Niv.2</t>
  </si>
  <si>
    <t>IPL Vaskeri Nyk. F. Niv. 3</t>
  </si>
  <si>
    <t>Nærklinik Kalundborg</t>
  </si>
  <si>
    <t>Forskningsenheden - Stab - Køge</t>
  </si>
  <si>
    <t>Nærklinik Nakskov</t>
  </si>
  <si>
    <t>Nærklinik Nykøbing Sj.</t>
  </si>
  <si>
    <t>IPL-Tværgående stab</t>
  </si>
  <si>
    <t>Nærklinik Stege</t>
  </si>
  <si>
    <t>Nærklinikker</t>
  </si>
  <si>
    <t>Strategi og Plan. - Stab - Køge</t>
  </si>
  <si>
    <t>Serviceafdelingen</t>
  </si>
  <si>
    <t>SUH ledelse - Vicedirektør USK - Rosk.</t>
  </si>
  <si>
    <t>Regional tandpleje</t>
  </si>
  <si>
    <t>USK</t>
  </si>
  <si>
    <t>Teknik - Drift - Holbæk</t>
  </si>
  <si>
    <t>Tand special</t>
  </si>
  <si>
    <t>Billeddiagnostisk Afdeling - Reg. enhed</t>
  </si>
  <si>
    <t>Centrale budgetområder - SUH</t>
  </si>
  <si>
    <t>Plastikkir. og Brystkir. Afd. - Roskilde</t>
  </si>
  <si>
    <t>Regionalt ansat i Region Sjælland eller i anden region</t>
  </si>
  <si>
    <t>uger med løn. Jeg holder</t>
  </si>
  <si>
    <t>Jeg har mulighed for at holde</t>
  </si>
  <si>
    <t>Jeg holder følgende øvrigt fravær:</t>
  </si>
  <si>
    <t>Jeg holder følgende uger uden løn med ret til barselsdagpenge:</t>
  </si>
  <si>
    <t>Jeg genoptager arbejdet på nedsat tid:</t>
  </si>
  <si>
    <t>Udskudt forældreorlov:</t>
  </si>
  <si>
    <r>
      <t xml:space="preserve">
</t>
    </r>
    <r>
      <rPr>
        <i/>
        <sz val="12"/>
        <color theme="0"/>
        <rFont val="Georgia"/>
        <family val="1"/>
      </rPr>
      <t/>
    </r>
  </si>
  <si>
    <t>Omsorgsdage</t>
  </si>
  <si>
    <t>Selvstændig</t>
  </si>
  <si>
    <t>Andet</t>
  </si>
  <si>
    <t>Jeg ønsker at udskyde</t>
  </si>
  <si>
    <t>Jeg genoptager arbejdet med</t>
  </si>
  <si>
    <t>timer pr. uge</t>
  </si>
  <si>
    <t>Eventuelle bemærkninger:</t>
  </si>
  <si>
    <t>Fraværsret uden løn og dagpenge (max 18 uger)</t>
  </si>
  <si>
    <r>
      <t xml:space="preserve">Blanketten </t>
    </r>
    <r>
      <rPr>
        <b/>
        <u/>
        <sz val="12"/>
        <color theme="0"/>
        <rFont val="Arial"/>
        <family val="2"/>
      </rPr>
      <t>skal</t>
    </r>
    <r>
      <rPr>
        <b/>
        <sz val="12"/>
        <color theme="0"/>
        <rFont val="Arial"/>
        <family val="2"/>
      </rPr>
      <t xml:space="preserve"> udfyldes elektronisk. </t>
    </r>
  </si>
  <si>
    <t xml:space="preserve">  Jeg holder følgende ugers orlov med løn:</t>
  </si>
  <si>
    <r>
      <t xml:space="preserve">Orloven med løn bedes forlænget p.g.a. barnets
hospitalsindlæggelse i perioden:
</t>
    </r>
    <r>
      <rPr>
        <b/>
        <i/>
        <sz val="10"/>
        <color theme="0"/>
        <rFont val="Georgia"/>
        <family val="1"/>
      </rPr>
      <t xml:space="preserve">Dokumentation </t>
    </r>
    <r>
      <rPr>
        <b/>
        <i/>
        <u/>
        <sz val="10"/>
        <color theme="0"/>
        <rFont val="Georgia"/>
        <family val="1"/>
      </rPr>
      <t>skal</t>
    </r>
    <r>
      <rPr>
        <b/>
        <i/>
        <sz val="10"/>
        <color theme="0"/>
        <rFont val="Georgia"/>
        <family val="1"/>
      </rPr>
      <t xml:space="preserve"> vedlægges.</t>
    </r>
  </si>
  <si>
    <t>Lønmodtager - ikke regionalt ansat</t>
  </si>
  <si>
    <t>Far/medmor</t>
  </si>
  <si>
    <t>Første barselsdag</t>
  </si>
  <si>
    <t>Mor</t>
  </si>
  <si>
    <t>Forlængelse af orlov (Angiv 8 eller 14 uger)</t>
  </si>
  <si>
    <t>uger</t>
  </si>
  <si>
    <t>Jeg ønsker at forlænge min barsel med følgende uger:</t>
  </si>
  <si>
    <t>Barselsplan - Aftale om fravær ved fødsel</t>
  </si>
  <si>
    <t>helligdage</t>
  </si>
  <si>
    <t>Soloforældre – orlov med dagpenge (max 22 uger)</t>
  </si>
  <si>
    <t>Jeg ønsker at afholde fraværsret uden løn og dagpenge:</t>
  </si>
  <si>
    <t>Orlov uden løn overført fra far/medmor (max 13 uger)</t>
  </si>
  <si>
    <t>Sjællands Universitetshospital - se komentar</t>
  </si>
  <si>
    <t>PHC - Administration</t>
  </si>
  <si>
    <t>Kvalitet og Patientsikkerhed</t>
  </si>
  <si>
    <t>Apo-Logistik</t>
  </si>
  <si>
    <t>IPL Kvalitet og Support</t>
  </si>
  <si>
    <t>PHC - Kvalitet Udvikling &amp; Uddannelse</t>
  </si>
  <si>
    <t>SSP Byg</t>
  </si>
  <si>
    <t>PHC - Lægefaglig</t>
  </si>
  <si>
    <t>SSP Byg - Ledelse</t>
  </si>
  <si>
    <t>Klinisk Biokemi -Næstved-Slagelse-Nyk. F</t>
  </si>
  <si>
    <t>SSP Kvalitet og Forbedringer</t>
  </si>
  <si>
    <t>Psyk - Psykiatrien Vest</t>
  </si>
  <si>
    <t>PHC - Nødbehandler - Stevns</t>
  </si>
  <si>
    <t>SSP Plan</t>
  </si>
  <si>
    <t>PHC - Nødbehandler Borup</t>
  </si>
  <si>
    <t>SSP Sekretariat</t>
  </si>
  <si>
    <t>PHC - Nødbehandler Rødby</t>
  </si>
  <si>
    <t>Sygehusplanlægning</t>
  </si>
  <si>
    <t>Medicin 1 - Holbæk</t>
  </si>
  <si>
    <t>Medicin 2 - Holbæk</t>
  </si>
  <si>
    <t>HR Uddannelse og Forskning - Adm. Slag.</t>
  </si>
  <si>
    <t>Kvalitet - Adm. - Slagelse</t>
  </si>
  <si>
    <t>Ledelsessekretariatet - Adm. - Slagelse</t>
  </si>
  <si>
    <t>Økonomi og Planlægning - Adm. - Slagelse</t>
  </si>
  <si>
    <t>Tand-Mund-Kæbekirurgisk Afdeling - Køge</t>
  </si>
  <si>
    <t>Økonomi 2</t>
  </si>
  <si>
    <t>Øre-Næse-Halskirurgisk Afdeling - Køge</t>
  </si>
  <si>
    <t>khr-loen-team8@regionsjaelland.dk</t>
  </si>
  <si>
    <t>Sendes til nærmeste leder for godkendelse.</t>
  </si>
  <si>
    <t>Leder fremsender godkendt blanket/barselsplan til Koncern HR Løn og Forhandling med medarbejder Cc på mailen:</t>
  </si>
  <si>
    <t>Koncern Ledelse og Kommunikation</t>
  </si>
  <si>
    <t>Medier og Omdømme</t>
  </si>
  <si>
    <t>Politik og Ledelse</t>
  </si>
  <si>
    <t>PHC - Ambulance Sjælland - Ledelse</t>
  </si>
  <si>
    <t>Driftsafdelingen</t>
  </si>
  <si>
    <t>PHC - Beredskab</t>
  </si>
  <si>
    <t>Kvalitet udd. og sundheds IT - Nyk. F.</t>
  </si>
  <si>
    <t>Enhed for stabsfunktioner</t>
  </si>
  <si>
    <t>Praksislæger Klinisk basis - Nykøbing F.</t>
  </si>
  <si>
    <t>Praksislæger Klinisk basis - Næstved</t>
  </si>
  <si>
    <t>Praksislæger Klinisk basis - Slagelse</t>
  </si>
  <si>
    <t>PHC - Vagtcentral - SFV</t>
  </si>
  <si>
    <t>PHC Ambulance Sjælland</t>
  </si>
  <si>
    <t>Sygehusledelsens sekretariat - Nyk. F.</t>
  </si>
  <si>
    <t>Økonomi og planlægning - Nykøbing F.</t>
  </si>
  <si>
    <t>Sekretariat - Vicedirektører - SUH</t>
  </si>
  <si>
    <t>6. Ferieuge</t>
  </si>
  <si>
    <t>KD Koncern Digitalisering</t>
  </si>
  <si>
    <t>KD AI &amp; Teknologi</t>
  </si>
  <si>
    <t>KD Anvendelse &amp; Implementering</t>
  </si>
  <si>
    <t>KD Business Intelligence</t>
  </si>
  <si>
    <t>KD Compliance</t>
  </si>
  <si>
    <t>KD Data &amp; Analyse</t>
  </si>
  <si>
    <t>KD Dataunderstøttet Analyse</t>
  </si>
  <si>
    <t>KD Dataanvendelse</t>
  </si>
  <si>
    <t>KD Dialog Arkitektur &amp; Portefølje</t>
  </si>
  <si>
    <t>KD Digital Transformation</t>
  </si>
  <si>
    <t>KD Discovery &amp; Design</t>
  </si>
  <si>
    <t>KD Infrastruktur</t>
  </si>
  <si>
    <t>KD Infrastruktur &amp; Operationel Sikkerhed</t>
  </si>
  <si>
    <t>KD Kvalitet &amp; Service</t>
  </si>
  <si>
    <t>KD Next Generation Technology</t>
  </si>
  <si>
    <t>KD Operationel IT Sikkerhed</t>
  </si>
  <si>
    <t>KD Pilotafprøvninger</t>
  </si>
  <si>
    <t>KD Platforme &amp; Applikationer Funktion</t>
  </si>
  <si>
    <t>KD Platforme Applikation Support samlet</t>
  </si>
  <si>
    <t>KD Projekter Samlet</t>
  </si>
  <si>
    <t>KD SP Sundhedsdata</t>
  </si>
  <si>
    <t>KD Strategisk Stab &amp; Compliance</t>
  </si>
  <si>
    <t>KD Strategisk Styring &amp; Stab</t>
  </si>
  <si>
    <t>KD Styring Planlægning &amp; Arkitektur</t>
  </si>
  <si>
    <t>KD Support &amp; Servicedesk Samlet</t>
  </si>
  <si>
    <t>Bakkegården og Stevnsfortet</t>
  </si>
  <si>
    <t>KHR - Forhandling</t>
  </si>
  <si>
    <t>Grøn Omstilling</t>
  </si>
  <si>
    <t>Digitalisering</t>
  </si>
  <si>
    <t>Forbedringer</t>
  </si>
  <si>
    <t>Teknisk afsnit - Næstved</t>
  </si>
  <si>
    <t>Analyse - Stab - Køge</t>
  </si>
  <si>
    <t>KHR - Lægeuddannelse - ledelse</t>
  </si>
  <si>
    <t>eHospitalsindsatser</t>
  </si>
  <si>
    <t>KHR - Løn</t>
  </si>
  <si>
    <t>Enhed for lægefaglige funktioner</t>
  </si>
  <si>
    <t>Patientvejledning</t>
  </si>
  <si>
    <t>Serviceafsnit NSR</t>
  </si>
  <si>
    <t>KHR - Styring og analyse</t>
  </si>
  <si>
    <t>Enhed for praksisfunktioner</t>
  </si>
  <si>
    <t>Teknisk afsnit - Slagelse</t>
  </si>
  <si>
    <t>KHR - System og digitalisering</t>
  </si>
  <si>
    <t>Råstoffer</t>
  </si>
  <si>
    <t>Forskningens Hus</t>
  </si>
  <si>
    <t>KHR - Uddannelse - ledelse</t>
  </si>
  <si>
    <t>PHC - Forskning</t>
  </si>
  <si>
    <t>Forebyggelse</t>
  </si>
  <si>
    <t>Innovationsenheden - Nykøbing F.</t>
  </si>
  <si>
    <t>IPL Lager og Transport N3</t>
  </si>
  <si>
    <t>Sundhedsøkonomi</t>
  </si>
  <si>
    <t>KHR - Udvikling</t>
  </si>
  <si>
    <t>Forebyggende tandbehandling til kræftsyg</t>
  </si>
  <si>
    <t>Driftsafdelingen - SUH</t>
  </si>
  <si>
    <t>KHR - Vikarkorps</t>
  </si>
  <si>
    <t>Forskning - DNS</t>
  </si>
  <si>
    <t>Løn og forhandling</t>
  </si>
  <si>
    <t>SSP Stab</t>
  </si>
  <si>
    <t>Forskningsstøtteenheden - Regional enhed</t>
  </si>
  <si>
    <t>HR og Uddannelse</t>
  </si>
  <si>
    <t>Styring Analyse og Digitalisering</t>
  </si>
  <si>
    <t>Kvalitet og lægemidler</t>
  </si>
  <si>
    <t>Sundhedsjura</t>
  </si>
  <si>
    <t>Fælles - Drift - SUH</t>
  </si>
  <si>
    <t>Uddannelse og udvikling</t>
  </si>
  <si>
    <t>Kvalitet patientsikkerhed og lægemidler</t>
  </si>
  <si>
    <t>Lægeklinikken Sejerø</t>
  </si>
  <si>
    <t>Vordingborg Sygehus (P-nr.)</t>
  </si>
  <si>
    <t>PHC - Vagtcentral - Dispatcher</t>
  </si>
  <si>
    <t>PHC - Vagtcentral - Drift og Enheder</t>
  </si>
  <si>
    <t>Lægevagt og eHospitalsindsatser</t>
  </si>
  <si>
    <t>Lægevagten Læger</t>
  </si>
  <si>
    <t>Lægevagten Sygeplejersker</t>
  </si>
  <si>
    <t>Sekretariat - Kvalitet - Digitalisering</t>
  </si>
  <si>
    <t>Lægevagtschef</t>
  </si>
  <si>
    <t>Staben</t>
  </si>
  <si>
    <t>Strategienhed</t>
  </si>
  <si>
    <t>Forebyggelsessekretariat - Adm- Slagelse</t>
  </si>
  <si>
    <t>Økonomi og Planlægning</t>
  </si>
  <si>
    <t>Politisk sekretariat</t>
  </si>
  <si>
    <t>Praksis og forebyggelse</t>
  </si>
  <si>
    <t>Praksis og jura</t>
  </si>
  <si>
    <t>Sekretariat DNS</t>
  </si>
  <si>
    <t>Sekretariat og digitalisering</t>
  </si>
  <si>
    <t>Vaccinebooking</t>
  </si>
  <si>
    <t>Service - Drift - SUH</t>
  </si>
  <si>
    <t>Teknik - Drift - SUH</t>
  </si>
  <si>
    <t>Center for sundhedsforskning</t>
  </si>
  <si>
    <t>Digitalisering og samarb. - Stab - Køge</t>
  </si>
  <si>
    <t>Karkirurgisk Afdeling - Roskilde</t>
  </si>
  <si>
    <t>Komm. og beredskab - Stab - Nykøbing F.</t>
  </si>
  <si>
    <t>Kvalitet og forbedringer - Stab - Køge</t>
  </si>
  <si>
    <t>Ressourcer - Stab - Køge</t>
  </si>
  <si>
    <t>Sekretariat - Sygehusledelsen - Køge</t>
  </si>
  <si>
    <t>Stab - Køge-Nykøbing F.</t>
  </si>
  <si>
    <t>SUH ledelse - Vicedirektører - Køge</t>
  </si>
  <si>
    <t>Tværgående - USK - Køge</t>
  </si>
  <si>
    <t>Uddannelse og viden - Stab - Nykøbing F.</t>
  </si>
  <si>
    <t>Økonomisk tilpasning - Stab - Nykøbing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</si>
</sst>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"/>
    <numFmt numFmtId="165" formatCode="dd/mm/yy;@"/>
    <numFmt numFmtId="166" formatCode="0#\ ##\ ##\-####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eorgia"/>
      <family val="1"/>
    </font>
    <font>
      <b/>
      <sz val="12"/>
      <name val="Georgia"/>
      <family val="1"/>
    </font>
    <font>
      <sz val="10"/>
      <name val="Georgia"/>
      <family val="1"/>
    </font>
    <font>
      <sz val="8"/>
      <name val="Georgia"/>
      <family val="1"/>
    </font>
    <font>
      <sz val="10"/>
      <name val="Trebuchet MS"/>
      <family val="2"/>
    </font>
    <font>
      <b/>
      <sz val="11"/>
      <name val="Georgia"/>
      <family val="1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i/>
      <sz val="10"/>
      <color theme="1"/>
      <name val="Calibri"/>
      <family val="2"/>
      <scheme val="minor"/>
    </font>
    <font>
      <b/>
      <sz val="12"/>
      <color theme="0"/>
      <name val="Georgia"/>
      <family val="1"/>
    </font>
    <font>
      <sz val="12"/>
      <name val="Georgia"/>
      <family val="1"/>
    </font>
    <font>
      <b/>
      <sz val="10"/>
      <color theme="0"/>
      <name val="Georgia"/>
      <family val="1"/>
    </font>
    <font>
      <sz val="9"/>
      <name val="Georgia"/>
      <family val="1"/>
    </font>
    <font>
      <sz val="11"/>
      <name val="Georgia"/>
      <family val="1"/>
    </font>
    <font>
      <b/>
      <sz val="11"/>
      <color theme="0"/>
      <name val="Georgia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Georgia"/>
      <family val="1"/>
    </font>
    <font>
      <sz val="11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FF0000"/>
      <name val="Calibri"/>
      <family val="2"/>
    </font>
    <font>
      <sz val="10"/>
      <name val="Symbol"/>
      <family val="1"/>
      <charset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Courier New"/>
      <family val="3"/>
    </font>
    <font>
      <sz val="10"/>
      <color theme="0" tint="-0.499984740745262"/>
      <name val="Arial"/>
      <family val="2"/>
    </font>
    <font>
      <sz val="9"/>
      <name val="Arial"/>
      <family val="2"/>
    </font>
    <font>
      <b/>
      <sz val="18"/>
      <color theme="0"/>
      <name val="Georgia"/>
      <family val="1"/>
    </font>
    <font>
      <b/>
      <sz val="14"/>
      <color theme="0"/>
      <name val="Georgia"/>
      <family val="1"/>
    </font>
    <font>
      <i/>
      <sz val="12"/>
      <color theme="0"/>
      <name val="Georgia"/>
      <family val="1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i/>
      <sz val="10"/>
      <color theme="0"/>
      <name val="Georgia"/>
      <family val="1"/>
    </font>
    <font>
      <b/>
      <i/>
      <u/>
      <sz val="10"/>
      <color theme="0"/>
      <name val="Georgia"/>
      <family val="1"/>
    </font>
    <font>
      <b/>
      <sz val="24"/>
      <color theme="0"/>
      <name val="Georgia"/>
      <family val="1"/>
    </font>
    <font>
      <b/>
      <sz val="10"/>
      <name val="Arial"/>
      <family val="2"/>
    </font>
    <font>
      <u/>
      <sz val="11"/>
      <name val="Georgia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5A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265">
    <xf numFmtId="0" fontId="0" fillId="0" borderId="0" xfId="0"/>
    <xf numFmtId="0" fontId="16" fillId="0" borderId="0" xfId="1" applyFont="1" applyBorder="1" applyAlignment="1" applyProtection="1">
      <alignment horizontal="center" vertical="center"/>
    </xf>
    <xf numFmtId="0" fontId="16" fillId="3" borderId="0" xfId="1" applyFont="1" applyFill="1" applyBorder="1" applyAlignment="1" applyProtection="1">
      <alignment horizontal="center" vertical="center"/>
    </xf>
    <xf numFmtId="0" fontId="0" fillId="2" borderId="9" xfId="0" applyFill="1" applyBorder="1" applyProtection="1"/>
    <xf numFmtId="0" fontId="0" fillId="0" borderId="0" xfId="0" applyFill="1" applyBorder="1" applyProtection="1"/>
    <xf numFmtId="0" fontId="4" fillId="0" borderId="0" xfId="0" applyFont="1"/>
    <xf numFmtId="14" fontId="0" fillId="0" borderId="0" xfId="0" applyNumberFormat="1"/>
    <xf numFmtId="0" fontId="16" fillId="0" borderId="0" xfId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/>
    <xf numFmtId="0" fontId="5" fillId="2" borderId="7" xfId="0" applyFont="1" applyFill="1" applyBorder="1" applyAlignment="1" applyProtection="1"/>
    <xf numFmtId="0" fontId="6" fillId="2" borderId="7" xfId="0" applyNumberFormat="1" applyFont="1" applyFill="1" applyBorder="1" applyAlignment="1" applyProtection="1"/>
    <xf numFmtId="0" fontId="6" fillId="2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7" xfId="0" applyNumberFormat="1" applyFont="1" applyFill="1" applyBorder="1" applyAlignment="1" applyProtection="1"/>
    <xf numFmtId="0" fontId="30" fillId="0" borderId="0" xfId="0" applyFont="1" applyAlignment="1">
      <alignment horizontal="left" vertical="center" indent="4"/>
    </xf>
    <xf numFmtId="0" fontId="33" fillId="0" borderId="0" xfId="0" applyFont="1" applyAlignment="1">
      <alignment horizontal="left" vertical="center" indent="4"/>
    </xf>
    <xf numFmtId="0" fontId="2" fillId="9" borderId="0" xfId="5" applyFill="1"/>
    <xf numFmtId="0" fontId="2" fillId="8" borderId="0" xfId="5" applyFill="1"/>
    <xf numFmtId="0" fontId="2" fillId="10" borderId="0" xfId="5" applyFill="1"/>
    <xf numFmtId="0" fontId="2" fillId="11" borderId="0" xfId="5" applyFill="1"/>
    <xf numFmtId="0" fontId="2" fillId="0" borderId="0" xfId="5"/>
    <xf numFmtId="0" fontId="2" fillId="5" borderId="0" xfId="5" applyFill="1"/>
    <xf numFmtId="0" fontId="34" fillId="9" borderId="0" xfId="5" applyFont="1" applyFill="1"/>
    <xf numFmtId="0" fontId="2" fillId="0" borderId="0" xfId="5" applyFill="1"/>
    <xf numFmtId="0" fontId="2" fillId="0" borderId="0" xfId="6" applyFill="1"/>
    <xf numFmtId="0" fontId="2" fillId="0" borderId="0" xfId="6"/>
    <xf numFmtId="0" fontId="34" fillId="8" borderId="0" xfId="5" applyFont="1" applyFill="1"/>
    <xf numFmtId="0" fontId="0" fillId="0" borderId="0" xfId="5" applyFont="1"/>
    <xf numFmtId="0" fontId="9" fillId="9" borderId="3" xfId="5" applyFont="1" applyFill="1" applyBorder="1"/>
    <xf numFmtId="0" fontId="2" fillId="8" borderId="0" xfId="6" applyFill="1"/>
    <xf numFmtId="0" fontId="2" fillId="12" borderId="0" xfId="5" applyFill="1"/>
    <xf numFmtId="0" fontId="34" fillId="10" borderId="0" xfId="5" applyFont="1" applyFill="1"/>
    <xf numFmtId="0" fontId="11" fillId="0" borderId="0" xfId="5" applyFont="1"/>
    <xf numFmtId="0" fontId="12" fillId="0" borderId="0" xfId="5" applyFont="1"/>
    <xf numFmtId="0" fontId="13" fillId="0" borderId="0" xfId="6" applyFont="1" applyBorder="1" applyAlignment="1">
      <alignment horizontal="left"/>
    </xf>
    <xf numFmtId="0" fontId="15" fillId="0" borderId="0" xfId="1" applyAlignment="1" applyProtection="1"/>
    <xf numFmtId="0" fontId="4" fillId="0" borderId="0" xfId="7"/>
    <xf numFmtId="0" fontId="13" fillId="0" borderId="0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0" fontId="14" fillId="0" borderId="0" xfId="5" applyFont="1"/>
    <xf numFmtId="0" fontId="14" fillId="0" borderId="0" xfId="5" applyFont="1" applyBorder="1" applyAlignment="1">
      <alignment horizontal="center" vertical="center"/>
    </xf>
    <xf numFmtId="0" fontId="13" fillId="0" borderId="0" xfId="7" applyFont="1" applyBorder="1" applyAlignment="1">
      <alignment horizontal="left"/>
    </xf>
    <xf numFmtId="0" fontId="0" fillId="0" borderId="0" xfId="5" applyFont="1" applyFill="1"/>
    <xf numFmtId="0" fontId="17" fillId="0" borderId="0" xfId="5" applyFont="1" applyFill="1" applyBorder="1" applyAlignment="1">
      <alignment horizontal="left" indent="1"/>
    </xf>
    <xf numFmtId="0" fontId="14" fillId="0" borderId="0" xfId="7" applyFont="1" applyBorder="1" applyAlignment="1">
      <alignment horizontal="left"/>
    </xf>
    <xf numFmtId="0" fontId="17" fillId="0" borderId="0" xfId="7" applyFont="1" applyFill="1" applyBorder="1" applyAlignment="1">
      <alignment horizontal="left" indent="1"/>
    </xf>
    <xf numFmtId="0" fontId="4" fillId="0" borderId="0" xfId="8"/>
    <xf numFmtId="0" fontId="17" fillId="0" borderId="0" xfId="6" applyFont="1" applyFill="1" applyBorder="1" applyAlignment="1">
      <alignment horizontal="left" indent="1"/>
    </xf>
    <xf numFmtId="0" fontId="17" fillId="8" borderId="0" xfId="5" applyFont="1" applyFill="1" applyBorder="1" applyAlignment="1">
      <alignment horizontal="left" indent="1"/>
    </xf>
    <xf numFmtId="0" fontId="14" fillId="0" borderId="0" xfId="5" applyFont="1" applyFill="1" applyBorder="1" applyAlignment="1">
      <alignment horizontal="left"/>
    </xf>
    <xf numFmtId="0" fontId="2" fillId="0" borderId="0" xfId="5" applyNumberFormat="1"/>
    <xf numFmtId="164" fontId="2" fillId="0" borderId="0" xfId="5" applyNumberFormat="1" applyFill="1"/>
    <xf numFmtId="0" fontId="26" fillId="6" borderId="0" xfId="5" applyFont="1" applyFill="1" applyBorder="1" applyAlignment="1">
      <alignment horizontal="left" indent="1"/>
    </xf>
    <xf numFmtId="0" fontId="26" fillId="8" borderId="0" xfId="5" applyFont="1" applyFill="1" applyBorder="1" applyAlignment="1">
      <alignment horizontal="left" indent="1"/>
    </xf>
    <xf numFmtId="0" fontId="26" fillId="10" borderId="0" xfId="5" applyFont="1" applyFill="1" applyBorder="1" applyAlignment="1">
      <alignment horizontal="left" indent="1"/>
    </xf>
    <xf numFmtId="0" fontId="26" fillId="12" borderId="0" xfId="5" applyFont="1" applyFill="1" applyBorder="1" applyAlignment="1">
      <alignment horizontal="left" indent="1"/>
    </xf>
    <xf numFmtId="0" fontId="0" fillId="8" borderId="0" xfId="5" applyFont="1" applyFill="1"/>
    <xf numFmtId="0" fontId="36" fillId="0" borderId="0" xfId="5" applyFont="1" applyAlignment="1">
      <alignment horizontal="left" vertical="center"/>
    </xf>
    <xf numFmtId="14" fontId="35" fillId="13" borderId="0" xfId="5" applyNumberFormat="1" applyFont="1" applyFill="1"/>
    <xf numFmtId="0" fontId="0" fillId="2" borderId="7" xfId="0" applyFill="1" applyBorder="1" applyProtection="1"/>
    <xf numFmtId="165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0" xfId="0" applyProtection="1"/>
    <xf numFmtId="0" fontId="0" fillId="4" borderId="5" xfId="0" applyFill="1" applyBorder="1" applyAlignment="1" applyProtection="1">
      <alignment horizontal="left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0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40" fillId="4" borderId="4" xfId="0" applyFont="1" applyFill="1" applyBorder="1" applyAlignment="1" applyProtection="1"/>
    <xf numFmtId="0" fontId="5" fillId="4" borderId="4" xfId="0" applyFont="1" applyFill="1" applyBorder="1" applyAlignment="1" applyProtection="1"/>
    <xf numFmtId="0" fontId="4" fillId="0" borderId="0" xfId="0" applyFont="1" applyProtection="1"/>
    <xf numFmtId="0" fontId="40" fillId="4" borderId="2" xfId="0" applyFont="1" applyFill="1" applyBorder="1" applyAlignment="1" applyProtection="1">
      <alignment vertical="top"/>
    </xf>
    <xf numFmtId="0" fontId="40" fillId="4" borderId="0" xfId="0" applyFont="1" applyFill="1" applyBorder="1" applyAlignment="1" applyProtection="1"/>
    <xf numFmtId="0" fontId="5" fillId="4" borderId="0" xfId="0" applyFont="1" applyFill="1" applyBorder="1" applyAlignment="1" applyProtection="1"/>
    <xf numFmtId="0" fontId="40" fillId="4" borderId="2" xfId="0" applyFont="1" applyFill="1" applyBorder="1" applyAlignment="1" applyProtection="1"/>
    <xf numFmtId="0" fontId="40" fillId="4" borderId="8" xfId="0" applyFont="1" applyFill="1" applyBorder="1" applyAlignment="1" applyProtection="1"/>
    <xf numFmtId="0" fontId="40" fillId="4" borderId="1" xfId="0" applyFont="1" applyFill="1" applyBorder="1" applyAlignment="1" applyProtection="1"/>
    <xf numFmtId="0" fontId="5" fillId="4" borderId="1" xfId="0" applyFont="1" applyFill="1" applyBorder="1" applyAlignment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8" fillId="2" borderId="4" xfId="0" applyFont="1" applyFill="1" applyBorder="1" applyProtection="1"/>
    <xf numFmtId="0" fontId="7" fillId="2" borderId="4" xfId="0" applyFont="1" applyFill="1" applyBorder="1" applyProtection="1"/>
    <xf numFmtId="0" fontId="0" fillId="2" borderId="6" xfId="0" applyFill="1" applyBorder="1" applyProtection="1"/>
    <xf numFmtId="0" fontId="6" fillId="2" borderId="2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65" fontId="4" fillId="0" borderId="0" xfId="0" applyNumberFormat="1" applyFont="1" applyProtection="1"/>
    <xf numFmtId="0" fontId="37" fillId="0" borderId="0" xfId="0" applyFont="1" applyProtection="1"/>
    <xf numFmtId="0" fontId="8" fillId="2" borderId="0" xfId="0" applyFont="1" applyFill="1" applyBorder="1" applyAlignment="1" applyProtection="1">
      <alignment vertical="center"/>
    </xf>
    <xf numFmtId="0" fontId="0" fillId="2" borderId="8" xfId="0" applyFill="1" applyBorder="1" applyProtection="1"/>
    <xf numFmtId="0" fontId="0" fillId="2" borderId="1" xfId="0" applyFill="1" applyBorder="1" applyProtection="1"/>
    <xf numFmtId="0" fontId="18" fillId="4" borderId="5" xfId="0" applyFont="1" applyFill="1" applyBorder="1" applyAlignment="1" applyProtection="1">
      <alignment vertical="center" wrapText="1"/>
    </xf>
    <xf numFmtId="0" fontId="18" fillId="4" borderId="4" xfId="0" applyFont="1" applyFill="1" applyBorder="1" applyAlignment="1" applyProtection="1">
      <alignment vertical="center" wrapText="1"/>
    </xf>
    <xf numFmtId="0" fontId="18" fillId="4" borderId="2" xfId="0" applyFont="1" applyFill="1" applyBorder="1" applyAlignment="1" applyProtection="1">
      <alignment vertical="center" wrapText="1"/>
    </xf>
    <xf numFmtId="0" fontId="18" fillId="4" borderId="0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8" fillId="4" borderId="1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/>
    <xf numFmtId="0" fontId="19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left"/>
    </xf>
    <xf numFmtId="165" fontId="22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/>
    <xf numFmtId="0" fontId="7" fillId="2" borderId="2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165" fontId="22" fillId="7" borderId="0" xfId="0" applyNumberFormat="1" applyFont="1" applyFill="1" applyBorder="1" applyAlignment="1" applyProtection="1">
      <alignment horizontal="center"/>
    </xf>
    <xf numFmtId="0" fontId="38" fillId="2" borderId="2" xfId="0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0" fillId="0" borderId="2" xfId="0" applyFill="1" applyBorder="1" applyProtection="1"/>
    <xf numFmtId="0" fontId="0" fillId="0" borderId="7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2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7" fillId="2" borderId="8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/>
    <xf numFmtId="0" fontId="7" fillId="2" borderId="1" xfId="0" applyFont="1" applyFill="1" applyBorder="1" applyAlignment="1" applyProtection="1">
      <alignment vertical="center"/>
    </xf>
    <xf numFmtId="165" fontId="22" fillId="2" borderId="1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/>
    <xf numFmtId="0" fontId="0" fillId="2" borderId="0" xfId="0" applyFill="1" applyBorder="1" applyProtection="1"/>
    <xf numFmtId="165" fontId="22" fillId="2" borderId="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/>
    <xf numFmtId="0" fontId="4" fillId="2" borderId="1" xfId="0" applyFont="1" applyFill="1" applyBorder="1" applyProtection="1"/>
    <xf numFmtId="0" fontId="0" fillId="2" borderId="1" xfId="0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7" fillId="2" borderId="9" xfId="0" applyFont="1" applyFill="1" applyBorder="1" applyAlignment="1" applyProtection="1"/>
    <xf numFmtId="0" fontId="8" fillId="2" borderId="2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23" fillId="4" borderId="12" xfId="0" applyFont="1" applyFill="1" applyBorder="1" applyAlignment="1" applyProtection="1"/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0" borderId="0" xfId="0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vertical="center"/>
    </xf>
    <xf numFmtId="165" fontId="22" fillId="2" borderId="0" xfId="0" applyNumberFormat="1" applyFont="1" applyFill="1" applyBorder="1" applyAlignment="1" applyProtection="1">
      <alignment horizontal="left"/>
      <protection hidden="1"/>
    </xf>
    <xf numFmtId="0" fontId="22" fillId="2" borderId="2" xfId="0" applyFont="1" applyFill="1" applyBorder="1" applyAlignment="1" applyProtection="1">
      <alignment horizontal="right" vertical="center"/>
    </xf>
    <xf numFmtId="0" fontId="22" fillId="2" borderId="2" xfId="0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42" fillId="4" borderId="8" xfId="0" applyFont="1" applyFill="1" applyBorder="1" applyAlignment="1" applyProtection="1">
      <alignment vertical="center"/>
    </xf>
    <xf numFmtId="0" fontId="42" fillId="4" borderId="1" xfId="0" applyFont="1" applyFill="1" applyBorder="1" applyAlignment="1" applyProtection="1">
      <alignment vertical="center"/>
    </xf>
    <xf numFmtId="0" fontId="42" fillId="4" borderId="9" xfId="0" applyFont="1" applyFill="1" applyBorder="1" applyAlignment="1" applyProtection="1">
      <alignment vertical="center"/>
    </xf>
    <xf numFmtId="14" fontId="0" fillId="0" borderId="0" xfId="0" applyNumberFormat="1" applyProtection="1"/>
    <xf numFmtId="165" fontId="22" fillId="7" borderId="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Protection="1"/>
    <xf numFmtId="0" fontId="0" fillId="2" borderId="8" xfId="0" applyFill="1" applyBorder="1" applyAlignment="1" applyProtection="1"/>
    <xf numFmtId="0" fontId="0" fillId="2" borderId="1" xfId="0" applyFill="1" applyBorder="1" applyAlignment="1" applyProtection="1"/>
    <xf numFmtId="0" fontId="0" fillId="2" borderId="9" xfId="0" applyFill="1" applyBorder="1" applyAlignment="1" applyProtection="1"/>
    <xf numFmtId="0" fontId="7" fillId="0" borderId="0" xfId="0" applyFont="1" applyFill="1" applyBorder="1" applyAlignment="1" applyProtection="1">
      <alignment vertical="center"/>
      <protection locked="0"/>
    </xf>
    <xf numFmtId="166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Border="1" applyAlignment="1" applyProtection="1">
      <alignment horizontal="left" vertical="center" wrapText="1"/>
      <protection locked="0"/>
    </xf>
    <xf numFmtId="0" fontId="0" fillId="8" borderId="0" xfId="0" applyFill="1" applyProtection="1"/>
    <xf numFmtId="0" fontId="22" fillId="2" borderId="0" xfId="0" applyFont="1" applyFill="1" applyBorder="1" applyAlignment="1" applyProtection="1">
      <alignment horizontal="left" vertical="center"/>
    </xf>
    <xf numFmtId="2" fontId="22" fillId="2" borderId="0" xfId="0" applyNumberFormat="1" applyFont="1" applyFill="1" applyBorder="1" applyAlignment="1" applyProtection="1">
      <alignment horizontal="left" vertical="center"/>
    </xf>
    <xf numFmtId="0" fontId="23" fillId="4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65" fontId="22" fillId="7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22" fillId="0" borderId="1" xfId="0" applyNumberFormat="1" applyFont="1" applyFill="1" applyBorder="1" applyAlignment="1" applyProtection="1">
      <alignment horizontal="center" vertical="center"/>
      <protection locked="0"/>
    </xf>
    <xf numFmtId="165" fontId="22" fillId="7" borderId="1" xfId="0" applyNumberFormat="1" applyFont="1" applyFill="1" applyBorder="1" applyAlignment="1" applyProtection="1">
      <alignment horizontal="center" vertical="center"/>
      <protection hidden="1"/>
    </xf>
    <xf numFmtId="14" fontId="0" fillId="7" borderId="0" xfId="0" applyNumberFormat="1" applyFill="1" applyProtection="1"/>
    <xf numFmtId="0" fontId="0" fillId="7" borderId="0" xfId="0" applyFill="1" applyProtection="1"/>
    <xf numFmtId="14" fontId="0" fillId="0" borderId="0" xfId="0" applyNumberFormat="1" applyFill="1" applyProtection="1"/>
    <xf numFmtId="165" fontId="0" fillId="0" borderId="0" xfId="0" applyNumberFormat="1" applyFill="1" applyProtection="1"/>
    <xf numFmtId="165" fontId="2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3" fillId="14" borderId="0" xfId="5" applyFont="1" applyFill="1" applyBorder="1" applyAlignment="1">
      <alignment horizontal="left"/>
    </xf>
    <xf numFmtId="0" fontId="4" fillId="0" borderId="0" xfId="8" applyFont="1" applyFill="1"/>
    <xf numFmtId="0" fontId="14" fillId="8" borderId="0" xfId="5" applyFont="1" applyFill="1" applyBorder="1" applyAlignment="1">
      <alignment horizontal="left"/>
    </xf>
    <xf numFmtId="0" fontId="12" fillId="8" borderId="0" xfId="5" applyFont="1" applyFill="1"/>
    <xf numFmtId="0" fontId="14" fillId="8" borderId="0" xfId="7" applyFont="1" applyFill="1" applyBorder="1" applyAlignment="1">
      <alignment horizontal="left"/>
    </xf>
    <xf numFmtId="0" fontId="13" fillId="8" borderId="0" xfId="5" applyFont="1" applyFill="1" applyBorder="1" applyAlignment="1">
      <alignment horizontal="left"/>
    </xf>
    <xf numFmtId="0" fontId="17" fillId="8" borderId="0" xfId="7" applyFont="1" applyFill="1" applyBorder="1" applyAlignment="1">
      <alignment horizontal="left" indent="1"/>
    </xf>
    <xf numFmtId="0" fontId="4" fillId="8" borderId="0" xfId="8" applyFill="1"/>
    <xf numFmtId="0" fontId="17" fillId="8" borderId="0" xfId="6" applyFont="1" applyFill="1" applyBorder="1" applyAlignment="1">
      <alignment horizontal="left" indent="1"/>
    </xf>
    <xf numFmtId="165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9" applyFont="1" applyBorder="1" applyAlignment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 wrapText="1"/>
    </xf>
    <xf numFmtId="0" fontId="47" fillId="0" borderId="5" xfId="0" applyFont="1" applyFill="1" applyBorder="1" applyAlignment="1" applyProtection="1">
      <alignment horizontal="left" vertical="top" wrapText="1"/>
      <protection locked="0"/>
    </xf>
    <xf numFmtId="0" fontId="47" fillId="0" borderId="4" xfId="0" applyFont="1" applyFill="1" applyBorder="1" applyAlignment="1" applyProtection="1">
      <alignment horizontal="left" vertical="top" wrapText="1"/>
      <protection locked="0"/>
    </xf>
    <xf numFmtId="0" fontId="47" fillId="0" borderId="6" xfId="0" applyFont="1" applyFill="1" applyBorder="1" applyAlignment="1" applyProtection="1">
      <alignment horizontal="left" vertical="top" wrapText="1"/>
      <protection locked="0"/>
    </xf>
    <xf numFmtId="0" fontId="47" fillId="0" borderId="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7" xfId="0" applyFont="1" applyFill="1" applyBorder="1" applyAlignment="1" applyProtection="1">
      <alignment horizontal="left" vertical="top" wrapText="1"/>
      <protection locked="0"/>
    </xf>
    <xf numFmtId="0" fontId="47" fillId="0" borderId="8" xfId="0" applyFont="1" applyFill="1" applyBorder="1" applyAlignment="1" applyProtection="1">
      <alignment horizontal="left" vertical="top" wrapText="1"/>
      <protection locked="0"/>
    </xf>
    <xf numFmtId="0" fontId="47" fillId="0" borderId="1" xfId="0" applyFont="1" applyFill="1" applyBorder="1" applyAlignment="1" applyProtection="1">
      <alignment horizontal="left" vertical="top" wrapText="1"/>
      <protection locked="0"/>
    </xf>
    <xf numFmtId="0" fontId="47" fillId="0" borderId="9" xfId="0" applyFont="1" applyFill="1" applyBorder="1" applyAlignment="1" applyProtection="1">
      <alignment horizontal="left" vertical="top" wrapText="1"/>
      <protection locked="0"/>
    </xf>
    <xf numFmtId="0" fontId="48" fillId="8" borderId="0" xfId="0" applyFont="1" applyFill="1" applyAlignment="1">
      <alignment horizont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23" fillId="4" borderId="10" xfId="0" applyFont="1" applyFill="1" applyBorder="1" applyAlignment="1" applyProtection="1">
      <alignment horizontal="center" vertical="center"/>
    </xf>
    <xf numFmtId="0" fontId="23" fillId="4" borderId="11" xfId="0" applyFont="1" applyFill="1" applyBorder="1" applyAlignment="1" applyProtection="1">
      <alignment horizontal="center" vertical="center"/>
    </xf>
    <xf numFmtId="0" fontId="23" fillId="4" borderId="12" xfId="0" applyFont="1" applyFill="1" applyBorder="1" applyAlignment="1" applyProtection="1">
      <alignment horizontal="center" vertical="center"/>
    </xf>
    <xf numFmtId="165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</xf>
    <xf numFmtId="0" fontId="28" fillId="8" borderId="11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Alignment="1">
      <alignment horizontal="center"/>
    </xf>
    <xf numFmtId="0" fontId="22" fillId="8" borderId="0" xfId="0" applyFont="1" applyFill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39" fillId="4" borderId="4" xfId="0" applyFont="1" applyFill="1" applyBorder="1" applyAlignment="1" applyProtection="1">
      <alignment horizontal="center" vertical="center" wrapText="1"/>
    </xf>
    <xf numFmtId="0" fontId="46" fillId="4" borderId="2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42" fillId="4" borderId="1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18" fillId="4" borderId="4" xfId="0" applyFont="1" applyFill="1" applyBorder="1" applyAlignment="1" applyProtection="1">
      <alignment horizontal="left" vertical="center" wrapText="1"/>
    </xf>
    <xf numFmtId="0" fontId="18" fillId="4" borderId="6" xfId="0" applyFont="1" applyFill="1" applyBorder="1" applyAlignment="1" applyProtection="1">
      <alignment horizontal="left" vertical="center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8" fillId="4" borderId="7" xfId="0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 applyProtection="1">
      <alignment horizontal="left" vertical="center" wrapText="1"/>
    </xf>
    <xf numFmtId="0" fontId="18" fillId="4" borderId="9" xfId="0" applyFont="1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left" vertical="center"/>
    </xf>
    <xf numFmtId="0" fontId="23" fillId="4" borderId="12" xfId="0" applyFont="1" applyFill="1" applyBorder="1" applyAlignment="1" applyProtection="1">
      <alignment horizontal="left" vertical="center"/>
    </xf>
    <xf numFmtId="0" fontId="20" fillId="4" borderId="2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</cellXfs>
  <cellStyles count="10">
    <cellStyle name="Link" xfId="1" builtinId="8"/>
    <cellStyle name="Normal" xfId="0" builtinId="0"/>
    <cellStyle name="Normal 2" xfId="2"/>
    <cellStyle name="Normal 3" xfId="3"/>
    <cellStyle name="Normal 4" xfId="4"/>
    <cellStyle name="Normal 4 2" xfId="9"/>
    <cellStyle name="Normal 4 2 2" xfId="6"/>
    <cellStyle name="Normal 5 2" xfId="7"/>
    <cellStyle name="Normal 6 2" xfId="5"/>
    <cellStyle name="Normal 6 2 2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  <color rgb="FF0085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32</xdr:row>
      <xdr:rowOff>0</xdr:rowOff>
    </xdr:from>
    <xdr:to>
      <xdr:col>19</xdr:col>
      <xdr:colOff>304800</xdr:colOff>
      <xdr:row>32</xdr:row>
      <xdr:rowOff>304800</xdr:rowOff>
    </xdr:to>
    <xdr:sp macro="" textlink="">
      <xdr:nvSpPr>
        <xdr:cNvPr id="2" name="AutoShape 67" descr="Info Icon, Information Sign Icon. Info Speech Bubble Symbol. I Letter  Vector. Stock Vector - Illustration of pictogram, speech: 150236033"/>
        <xdr:cNvSpPr>
          <a:spLocks noChangeAspect="1" noChangeArrowheads="1"/>
        </xdr:cNvSpPr>
      </xdr:nvSpPr>
      <xdr:spPr bwMode="auto">
        <a:xfrm>
          <a:off x="1165860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603250</xdr:colOff>
      <xdr:row>2</xdr:row>
      <xdr:rowOff>118584</xdr:rowOff>
    </xdr:from>
    <xdr:to>
      <xdr:col>13</xdr:col>
      <xdr:colOff>63260</xdr:colOff>
      <xdr:row>4</xdr:row>
      <xdr:rowOff>338875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2825" y="385284"/>
          <a:ext cx="1793635" cy="60129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19</xdr:col>
      <xdr:colOff>304800</xdr:colOff>
      <xdr:row>32</xdr:row>
      <xdr:rowOff>304800</xdr:rowOff>
    </xdr:to>
    <xdr:sp macro="" textlink="">
      <xdr:nvSpPr>
        <xdr:cNvPr id="4" name="AutoShape 68" descr="Info Icon, Information Sign Icon. Info Speech Bubble Symbol. I Letter  Vector. Stock Vector - Illustration of pictogram, speech: 150236033"/>
        <xdr:cNvSpPr>
          <a:spLocks noChangeAspect="1" noChangeArrowheads="1"/>
        </xdr:cNvSpPr>
      </xdr:nvSpPr>
      <xdr:spPr bwMode="auto">
        <a:xfrm>
          <a:off x="1165860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7620</xdr:rowOff>
    </xdr:to>
    <xdr:sp macro="" textlink="">
      <xdr:nvSpPr>
        <xdr:cNvPr id="5" name="AutoShape 69" descr="Info Icon, Information Sign Icon. Info Speech Bubble Symbol. I Letter  Vector. Stock Vector - Illustration of pictogram, speech: 150236033"/>
        <xdr:cNvSpPr>
          <a:spLocks noChangeAspect="1" noChangeArrowheads="1"/>
        </xdr:cNvSpPr>
      </xdr:nvSpPr>
      <xdr:spPr bwMode="auto">
        <a:xfrm>
          <a:off x="9277350" y="1285875"/>
          <a:ext cx="304800" cy="30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6</xdr:row>
      <xdr:rowOff>52918</xdr:rowOff>
    </xdr:from>
    <xdr:to>
      <xdr:col>13</xdr:col>
      <xdr:colOff>127000</xdr:colOff>
      <xdr:row>10</xdr:row>
      <xdr:rowOff>232833</xdr:rowOff>
    </xdr:to>
    <xdr:sp macro="" textlink="">
      <xdr:nvSpPr>
        <xdr:cNvPr id="6" name="Afrundet rektangel 5"/>
        <xdr:cNvSpPr/>
      </xdr:nvSpPr>
      <xdr:spPr>
        <a:xfrm>
          <a:off x="107950" y="1338793"/>
          <a:ext cx="10382250" cy="1303865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6</xdr:row>
          <xdr:rowOff>251460</xdr:rowOff>
        </xdr:from>
        <xdr:to>
          <xdr:col>1</xdr:col>
          <xdr:colOff>1211580</xdr:colOff>
          <xdr:row>10</xdr:row>
          <xdr:rowOff>7620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1771651</xdr:colOff>
      <xdr:row>6</xdr:row>
      <xdr:rowOff>143934</xdr:rowOff>
    </xdr:from>
    <xdr:to>
      <xdr:col>13</xdr:col>
      <xdr:colOff>16933</xdr:colOff>
      <xdr:row>10</xdr:row>
      <xdr:rowOff>177800</xdr:rowOff>
    </xdr:to>
    <xdr:sp macro="" textlink="">
      <xdr:nvSpPr>
        <xdr:cNvPr id="8" name="Tekstfelt 7"/>
        <xdr:cNvSpPr txBox="1"/>
      </xdr:nvSpPr>
      <xdr:spPr>
        <a:xfrm>
          <a:off x="1828801" y="1429809"/>
          <a:ext cx="8551332" cy="1157816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a-DK" sz="1200">
              <a:latin typeface="Georgia" panose="02040502050405020303" pitchFamily="18" charset="0"/>
            </a:rPr>
            <a:t>Denne blanket udfyldes for børn født/modtaget den </a:t>
          </a:r>
          <a:r>
            <a:rPr lang="da-DK" sz="1200" b="1" u="sng">
              <a:latin typeface="Georgia" panose="02040502050405020303" pitchFamily="18" charset="0"/>
            </a:rPr>
            <a:t>2. august 2022 eller senere.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Fordelingen af ret til barselsdagpenge: </a:t>
          </a:r>
          <a:r>
            <a:rPr lang="da-DK" sz="1200" b="1" u="sng">
              <a:latin typeface="Georgia" panose="02040502050405020303" pitchFamily="18" charset="0"/>
            </a:rPr>
            <a:t>24 uger til mor og 24 uger til far/medmor.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 b="1" u="sng">
              <a:ln>
                <a:noFill/>
              </a:ln>
              <a:latin typeface="Georgia" panose="02040502050405020303" pitchFamily="18" charset="0"/>
            </a:rPr>
            <a:t>Senest</a:t>
          </a:r>
          <a:r>
            <a:rPr lang="da-DK" sz="1200" b="1" u="sng">
              <a:latin typeface="Georgia" panose="02040502050405020303" pitchFamily="18" charset="0"/>
            </a:rPr>
            <a:t> 6 uger efter fødslen </a:t>
          </a:r>
          <a:r>
            <a:rPr lang="da-DK" sz="1200">
              <a:latin typeface="Georgia" panose="02040502050405020303" pitchFamily="18" charset="0"/>
            </a:rPr>
            <a:t>skal denne barselsplan</a:t>
          </a:r>
          <a:r>
            <a:rPr lang="da-DK" sz="1200" baseline="0">
              <a:latin typeface="Georgia" panose="02040502050405020303" pitchFamily="18" charset="0"/>
            </a:rPr>
            <a:t> være aftalt med din nærmeste leder og efterfølgende sendes til Koncern HR.</a:t>
          </a:r>
          <a:endParaRPr lang="da-DK" sz="1200"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71437</xdr:colOff>
      <xdr:row>24</xdr:row>
      <xdr:rowOff>56092</xdr:rowOff>
    </xdr:from>
    <xdr:to>
      <xdr:col>13</xdr:col>
      <xdr:colOff>93133</xdr:colOff>
      <xdr:row>32</xdr:row>
      <xdr:rowOff>778934</xdr:rowOff>
    </xdr:to>
    <xdr:sp macro="" textlink="">
      <xdr:nvSpPr>
        <xdr:cNvPr id="9" name="Afrundet rektangel 8"/>
        <xdr:cNvSpPr/>
      </xdr:nvSpPr>
      <xdr:spPr>
        <a:xfrm>
          <a:off x="128587" y="4275667"/>
          <a:ext cx="10327746" cy="1503892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1714500</xdr:colOff>
      <xdr:row>24</xdr:row>
      <xdr:rowOff>142875</xdr:rowOff>
    </xdr:from>
    <xdr:to>
      <xdr:col>12</xdr:col>
      <xdr:colOff>654843</xdr:colOff>
      <xdr:row>32</xdr:row>
      <xdr:rowOff>738188</xdr:rowOff>
    </xdr:to>
    <xdr:sp macro="" textlink="">
      <xdr:nvSpPr>
        <xdr:cNvPr id="10" name="Tekstfelt 9"/>
        <xdr:cNvSpPr txBox="1"/>
      </xdr:nvSpPr>
      <xdr:spPr>
        <a:xfrm>
          <a:off x="1771650" y="4362450"/>
          <a:ext cx="8160543" cy="1376363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Georgia" panose="02040502050405020303" pitchFamily="18" charset="0"/>
            </a:rPr>
            <a:t>Fordeling af orlov </a:t>
          </a:r>
          <a:r>
            <a:rPr lang="da-DK" sz="1200" u="sng">
              <a:latin typeface="Georgia" panose="02040502050405020303" pitchFamily="18" charset="0"/>
            </a:rPr>
            <a:t>med lønret</a:t>
          </a:r>
          <a:r>
            <a:rPr lang="da-DK" sz="1200">
              <a:latin typeface="Georgia" panose="02040502050405020303" pitchFamily="18" charset="0"/>
            </a:rPr>
            <a:t>: </a:t>
          </a:r>
          <a:r>
            <a:rPr lang="da-DK" sz="1200" b="1" u="none">
              <a:latin typeface="Georgia" panose="02040502050405020303" pitchFamily="18" charset="0"/>
            </a:rPr>
            <a:t>Mor: 20 uger - Far/medmor: 9 uger - Fælles: 6 uger</a:t>
          </a:r>
          <a:endParaRPr lang="da-DK" sz="1200">
            <a:latin typeface="Georgia" panose="02040502050405020303" pitchFamily="18" charset="0"/>
          </a:endParaRP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De</a:t>
          </a:r>
          <a:r>
            <a:rPr lang="da-DK" sz="1200" baseline="0">
              <a:latin typeface="Georgia" panose="02040502050405020303" pitchFamily="18" charset="0"/>
            </a:rPr>
            <a:t> </a:t>
          </a:r>
          <a:r>
            <a:rPr lang="da-DK" sz="1200" u="sng" baseline="0">
              <a:latin typeface="Georgia" panose="02040502050405020303" pitchFamily="18" charset="0"/>
            </a:rPr>
            <a:t>6 Fælles orlovsuger</a:t>
          </a:r>
          <a:r>
            <a:rPr lang="da-DK" sz="1200" u="none" baseline="0">
              <a:latin typeface="Georgia" panose="02040502050405020303" pitchFamily="18" charset="0"/>
            </a:rPr>
            <a:t> </a:t>
          </a:r>
          <a:r>
            <a:rPr lang="da-DK" sz="1200" baseline="0">
              <a:latin typeface="Georgia" panose="02040502050405020303" pitchFamily="18" charset="0"/>
            </a:rPr>
            <a:t>kan afholdes helt af den ene forælder eller deles af begge forældre, hvis begge forældre er regionalt ansat.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Holder mor de 6 Fælles orlovsuger, skal </a:t>
          </a:r>
          <a:r>
            <a:rPr lang="da-DK" sz="1200" b="1" u="sng">
              <a:latin typeface="Georgia" panose="02040502050405020303" pitchFamily="18" charset="0"/>
            </a:rPr>
            <a:t>2 orlovsuger overføres fra far/medmor.</a:t>
          </a:r>
        </a:p>
        <a:p>
          <a:r>
            <a:rPr lang="da-DK" sz="1200" b="0" u="none">
              <a:latin typeface="Georgia" panose="02040502050405020303" pitchFamily="18" charset="0"/>
            </a:rPr>
            <a:t>Dokumentation fra</a:t>
          </a:r>
          <a:r>
            <a:rPr lang="da-DK" sz="1200" b="0" u="none" baseline="0">
              <a:latin typeface="Georgia" panose="02040502050405020303" pitchFamily="18" charset="0"/>
            </a:rPr>
            <a:t> Borger.dk </a:t>
          </a:r>
          <a:r>
            <a:rPr lang="da-DK" sz="1200" b="0" u="sng" baseline="0">
              <a:latin typeface="Georgia" panose="02040502050405020303" pitchFamily="18" charset="0"/>
            </a:rPr>
            <a:t>skal</a:t>
          </a:r>
          <a:r>
            <a:rPr lang="da-DK" sz="1200" b="0" u="none" baseline="0">
              <a:latin typeface="Georgia" panose="02040502050405020303" pitchFamily="18" charset="0"/>
            </a:rPr>
            <a:t> vedlægges og medsendes, hvis der overføres orlovsuger fra den anden forælder.</a:t>
          </a:r>
          <a:endParaRPr lang="da-DK" sz="1200" b="0" u="none">
            <a:latin typeface="Georgia" panose="02040502050405020303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24</xdr:row>
          <xdr:rowOff>373380</xdr:rowOff>
        </xdr:from>
        <xdr:to>
          <xdr:col>1</xdr:col>
          <xdr:colOff>1203960</xdr:colOff>
          <xdr:row>32</xdr:row>
          <xdr:rowOff>457200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50800</xdr:colOff>
      <xdr:row>50</xdr:row>
      <xdr:rowOff>42334</xdr:rowOff>
    </xdr:from>
    <xdr:to>
      <xdr:col>13</xdr:col>
      <xdr:colOff>84667</xdr:colOff>
      <xdr:row>52</xdr:row>
      <xdr:rowOff>1322916</xdr:rowOff>
    </xdr:to>
    <xdr:sp macro="" textlink="">
      <xdr:nvSpPr>
        <xdr:cNvPr id="12" name="Afrundet rektangel 11"/>
        <xdr:cNvSpPr/>
      </xdr:nvSpPr>
      <xdr:spPr>
        <a:xfrm>
          <a:off x="107950" y="8071909"/>
          <a:ext cx="10339917" cy="2623607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388620</xdr:colOff>
          <xdr:row>51</xdr:row>
          <xdr:rowOff>68580</xdr:rowOff>
        </xdr:from>
        <xdr:to>
          <xdr:col>1</xdr:col>
          <xdr:colOff>1295400</xdr:colOff>
          <xdr:row>52</xdr:row>
          <xdr:rowOff>411480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1750219</xdr:colOff>
      <xdr:row>50</xdr:row>
      <xdr:rowOff>119061</xdr:rowOff>
    </xdr:from>
    <xdr:to>
      <xdr:col>12</xdr:col>
      <xdr:colOff>773906</xdr:colOff>
      <xdr:row>52</xdr:row>
      <xdr:rowOff>1166812</xdr:rowOff>
    </xdr:to>
    <xdr:sp macro="" textlink="">
      <xdr:nvSpPr>
        <xdr:cNvPr id="14" name="Tekstfelt 13"/>
        <xdr:cNvSpPr txBox="1"/>
      </xdr:nvSpPr>
      <xdr:spPr>
        <a:xfrm>
          <a:off x="1807369" y="8148636"/>
          <a:ext cx="8243887" cy="2390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Georgia" panose="02040502050405020303" pitchFamily="18" charset="0"/>
            </a:rPr>
            <a:t>Hver forældre har </a:t>
          </a:r>
          <a:r>
            <a:rPr lang="da-DK" sz="1200" u="sng">
              <a:latin typeface="Georgia" panose="02040502050405020303" pitchFamily="18" charset="0"/>
            </a:rPr>
            <a:t>ret til barselsdagpenge i 24 uger</a:t>
          </a:r>
          <a:r>
            <a:rPr lang="da-DK" sz="1200">
              <a:latin typeface="Georgia" panose="02040502050405020303" pitchFamily="18" charset="0"/>
            </a:rPr>
            <a:t>.</a:t>
          </a:r>
        </a:p>
        <a:p>
          <a:endParaRPr lang="da-DK" sz="1200">
            <a:latin typeface="Georgia" panose="02040502050405020303" pitchFamily="18" charset="0"/>
          </a:endParaRPr>
        </a:p>
        <a:p>
          <a:r>
            <a:rPr lang="da-DK" sz="1200" u="none">
              <a:latin typeface="Georgia" panose="02040502050405020303" pitchFamily="18" charset="0"/>
            </a:rPr>
            <a:t>Fraværsrettet</a:t>
          </a:r>
          <a:r>
            <a:rPr lang="da-DK" sz="1200" u="none" baseline="0">
              <a:latin typeface="Georgia" panose="02040502050405020303" pitchFamily="18" charset="0"/>
            </a:rPr>
            <a:t> med barselsdagpenge kan illustreres således: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 b="1" baseline="0">
              <a:latin typeface="Georgia" panose="02040502050405020303" pitchFamily="18" charset="0"/>
            </a:rPr>
            <a:t>Mor:</a:t>
          </a:r>
          <a:r>
            <a:rPr lang="da-DK" sz="1200" baseline="0">
              <a:latin typeface="Georgia" panose="02040502050405020303" pitchFamily="18" charset="0"/>
            </a:rPr>
            <a:t> 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 b="1" baseline="0">
              <a:latin typeface="Georgia" panose="02040502050405020303" pitchFamily="18" charset="0"/>
            </a:rPr>
            <a:t>Far:</a:t>
          </a:r>
        </a:p>
        <a:p>
          <a:endParaRPr lang="da-DK" sz="1200" baseline="0">
            <a:latin typeface="Georgia" panose="02040502050405020303" pitchFamily="18" charset="0"/>
          </a:endParaRPr>
        </a:p>
        <a:p>
          <a:endParaRPr lang="da-DK" sz="1200" baseline="0">
            <a:latin typeface="Georgia" panose="02040502050405020303" pitchFamily="18" charset="0"/>
          </a:endParaRPr>
        </a:p>
        <a:p>
          <a:r>
            <a:rPr lang="da-DK" sz="1200">
              <a:latin typeface="Georgia" panose="02040502050405020303" pitchFamily="18" charset="0"/>
            </a:rPr>
            <a:t>Der er således </a:t>
          </a:r>
          <a:r>
            <a:rPr lang="da-DK" sz="1200" b="1">
              <a:latin typeface="Georgia" panose="02040502050405020303" pitchFamily="18" charset="0"/>
            </a:rPr>
            <a:t>ialt</a:t>
          </a:r>
          <a:r>
            <a:rPr lang="da-DK" sz="1200" b="1" baseline="0">
              <a:latin typeface="Georgia" panose="02040502050405020303" pitchFamily="18" charset="0"/>
            </a:rPr>
            <a:t> 13 orlovsuger </a:t>
          </a:r>
          <a:r>
            <a:rPr lang="da-DK" sz="1200" baseline="0">
              <a:latin typeface="Georgia" panose="02040502050405020303" pitchFamily="18" charset="0"/>
            </a:rPr>
            <a:t>der kan overføres fra den ene forælder til den anden.</a:t>
          </a:r>
        </a:p>
        <a:p>
          <a:r>
            <a:rPr lang="da-DK" sz="1200" baseline="0">
              <a:latin typeface="Georgia" panose="02040502050405020303" pitchFamily="18" charset="0"/>
            </a:rPr>
            <a:t>Dokumentation fra Borger.dk </a:t>
          </a:r>
          <a:r>
            <a:rPr lang="da-DK" sz="1200" u="sng" baseline="0">
              <a:latin typeface="Georgia" panose="02040502050405020303" pitchFamily="18" charset="0"/>
            </a:rPr>
            <a:t>skal</a:t>
          </a:r>
          <a:r>
            <a:rPr lang="da-DK" sz="1200" u="none" baseline="0">
              <a:latin typeface="Georgia" panose="02040502050405020303" pitchFamily="18" charset="0"/>
            </a:rPr>
            <a:t> vedlægges og medsendes, hvis der overføres orlovsuger fra den anden forælder.</a:t>
          </a:r>
          <a:endParaRPr lang="da-DK" sz="1200" baseline="0">
            <a:latin typeface="Georgia" panose="02040502050405020303" pitchFamily="18" charset="0"/>
          </a:endParaRPr>
        </a:p>
        <a:p>
          <a:endParaRPr lang="da-DK" sz="1200"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2</xdr:col>
      <xdr:colOff>95250</xdr:colOff>
      <xdr:row>50</xdr:row>
      <xdr:rowOff>714375</xdr:rowOff>
    </xdr:from>
    <xdr:to>
      <xdr:col>10</xdr:col>
      <xdr:colOff>538690</xdr:colOff>
      <xdr:row>52</xdr:row>
      <xdr:rowOff>619122</xdr:rowOff>
    </xdr:to>
    <xdr:pic>
      <xdr:nvPicPr>
        <xdr:cNvPr id="15" name="Billede 1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93" t="41731" r="35299" b="39320"/>
        <a:stretch/>
      </xdr:blipFill>
      <xdr:spPr bwMode="auto">
        <a:xfrm>
          <a:off x="2276475" y="8743950"/>
          <a:ext cx="6291790" cy="12477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19</xdr:col>
      <xdr:colOff>304800</xdr:colOff>
      <xdr:row>10</xdr:row>
      <xdr:rowOff>38099</xdr:rowOff>
    </xdr:to>
    <xdr:sp macro="" textlink="">
      <xdr:nvSpPr>
        <xdr:cNvPr id="16" name="AutoShape 85" descr="Billedresultat for region sjælland logo"/>
        <xdr:cNvSpPr>
          <a:spLocks noChangeAspect="1" noChangeArrowheads="1"/>
        </xdr:cNvSpPr>
      </xdr:nvSpPr>
      <xdr:spPr bwMode="auto">
        <a:xfrm>
          <a:off x="11658600" y="21431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59530</xdr:colOff>
      <xdr:row>77</xdr:row>
      <xdr:rowOff>47626</xdr:rowOff>
    </xdr:from>
    <xdr:to>
      <xdr:col>13</xdr:col>
      <xdr:colOff>110065</xdr:colOff>
      <xdr:row>77</xdr:row>
      <xdr:rowOff>1286934</xdr:rowOff>
    </xdr:to>
    <xdr:sp macro="" textlink="">
      <xdr:nvSpPr>
        <xdr:cNvPr id="17" name="Afrundet rektangel 16"/>
        <xdr:cNvSpPr/>
      </xdr:nvSpPr>
      <xdr:spPr>
        <a:xfrm>
          <a:off x="116680" y="14230351"/>
          <a:ext cx="10356585" cy="1239308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1506008</xdr:colOff>
      <xdr:row>77</xdr:row>
      <xdr:rowOff>135467</xdr:rowOff>
    </xdr:from>
    <xdr:to>
      <xdr:col>12</xdr:col>
      <xdr:colOff>624946</xdr:colOff>
      <xdr:row>77</xdr:row>
      <xdr:rowOff>1143000</xdr:rowOff>
    </xdr:to>
    <xdr:sp macro="" textlink="">
      <xdr:nvSpPr>
        <xdr:cNvPr id="18" name="Tekstfelt 17"/>
        <xdr:cNvSpPr txBox="1"/>
      </xdr:nvSpPr>
      <xdr:spPr>
        <a:xfrm>
          <a:off x="1563158" y="14318192"/>
          <a:ext cx="8339138" cy="1007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 u="none">
              <a:latin typeface="Georgia" panose="02040502050405020303" pitchFamily="18" charset="0"/>
            </a:rPr>
            <a:t>Udskudt</a:t>
          </a:r>
          <a:r>
            <a:rPr lang="da-DK" sz="1200" b="1" u="none" baseline="0">
              <a:latin typeface="Georgia" panose="02040502050405020303" pitchFamily="18" charset="0"/>
            </a:rPr>
            <a:t> orlov: </a:t>
          </a:r>
          <a:r>
            <a:rPr lang="da-DK" sz="1200" u="none" baseline="0">
              <a:latin typeface="Georgia" panose="02040502050405020303" pitchFamily="18" charset="0"/>
            </a:rPr>
            <a:t>Hver forælder har ret til at udskyde op til 5 ugers barsel til brug inden barnet bliver 9 år.</a:t>
          </a:r>
        </a:p>
        <a:p>
          <a:endParaRPr lang="da-DK" sz="1200" u="none" baseline="0">
            <a:latin typeface="Georgia" panose="02040502050405020303" pitchFamily="18" charset="0"/>
          </a:endParaRPr>
        </a:p>
        <a:p>
          <a:r>
            <a:rPr lang="da-DK" sz="1200" u="none" baseline="0">
              <a:latin typeface="Georgia" panose="02040502050405020303" pitchFamily="18" charset="0"/>
            </a:rPr>
            <a:t>Der kan aftales andet antal uger med nærmeste leder. </a:t>
          </a:r>
        </a:p>
        <a:p>
          <a:endParaRPr lang="da-DK" sz="1200" u="none" baseline="0">
            <a:solidFill>
              <a:schemeClr val="dk1"/>
            </a:solidFill>
            <a:latin typeface="Georgia" panose="02040502050405020303" pitchFamily="18" charset="0"/>
            <a:ea typeface="+mn-ea"/>
            <a:cs typeface="+mn-cs"/>
          </a:endParaRPr>
        </a:p>
        <a:p>
          <a:r>
            <a:rPr lang="da-DK" sz="1200" u="none" baseline="0">
              <a:solidFill>
                <a:schemeClr val="dk1"/>
              </a:solidFill>
              <a:latin typeface="Georgia" panose="02040502050405020303" pitchFamily="18" charset="0"/>
              <a:ea typeface="+mn-ea"/>
              <a:cs typeface="+mn-cs"/>
            </a:rPr>
            <a:t>Når du ønsker at afholde udskudt orlov, skal det varsles med 8 uger over for nærmeste leder.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77</xdr:row>
          <xdr:rowOff>198120</xdr:rowOff>
        </xdr:from>
        <xdr:to>
          <xdr:col>1</xdr:col>
          <xdr:colOff>1203960</xdr:colOff>
          <xdr:row>77</xdr:row>
          <xdr:rowOff>1051560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59267</xdr:colOff>
      <xdr:row>84</xdr:row>
      <xdr:rowOff>50799</xdr:rowOff>
    </xdr:from>
    <xdr:to>
      <xdr:col>13</xdr:col>
      <xdr:colOff>109802</xdr:colOff>
      <xdr:row>86</xdr:row>
      <xdr:rowOff>2751666</xdr:rowOff>
    </xdr:to>
    <xdr:sp macro="" textlink="">
      <xdr:nvSpPr>
        <xdr:cNvPr id="20" name="Afrundet rektangel 19"/>
        <xdr:cNvSpPr/>
      </xdr:nvSpPr>
      <xdr:spPr>
        <a:xfrm>
          <a:off x="116417" y="16300449"/>
          <a:ext cx="10356585" cy="2967567"/>
        </a:xfrm>
        <a:prstGeom prst="roundRect">
          <a:avLst/>
        </a:prstGeom>
        <a:solidFill>
          <a:sysClr val="window" lastClr="FFFFFF"/>
        </a:solidFill>
        <a:ln>
          <a:solidFill>
            <a:srgbClr val="008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85</xdr:row>
          <xdr:rowOff>38100</xdr:rowOff>
        </xdr:from>
        <xdr:to>
          <xdr:col>1</xdr:col>
          <xdr:colOff>1074420</xdr:colOff>
          <xdr:row>86</xdr:row>
          <xdr:rowOff>800100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5A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1363134</xdr:colOff>
      <xdr:row>84</xdr:row>
      <xdr:rowOff>177800</xdr:rowOff>
    </xdr:from>
    <xdr:to>
      <xdr:col>12</xdr:col>
      <xdr:colOff>872067</xdr:colOff>
      <xdr:row>86</xdr:row>
      <xdr:rowOff>2616200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kstfelt 21"/>
            <xdr:cNvSpPr txBox="1"/>
          </xdr:nvSpPr>
          <xdr:spPr>
            <a:xfrm>
              <a:off x="1420284" y="16427450"/>
              <a:ext cx="8729133" cy="27051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a-DK" sz="1200" b="1">
                  <a:latin typeface="Georgia" panose="02040502050405020303" pitchFamily="18" charset="0"/>
                </a:rPr>
                <a:t>Delvis genoptagelse af arbejdet: </a:t>
              </a:r>
              <a:r>
                <a:rPr lang="da-DK" sz="1200" b="0">
                  <a:latin typeface="Georgia" panose="02040502050405020303" pitchFamily="18" charset="0"/>
                </a:rPr>
                <a:t>Efter</a:t>
              </a:r>
              <a:r>
                <a:rPr lang="da-DK" sz="1200" b="0" baseline="0">
                  <a:latin typeface="Georgia" panose="02040502050405020303" pitchFamily="18" charset="0"/>
                </a:rPr>
                <a:t> aftale med din leder kan du genoptage arbejdet delvist og samtidig forlænge orloven svarende til den tid, arbejdet er genoptaget.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baseline="0">
                  <a:latin typeface="Georgia" panose="02040502050405020303" pitchFamily="18" charset="0"/>
                </a:rPr>
                <a:t>Beregningen af antal kalenderuger med delvis genoptaglese af arbejdet foretages således:</a:t>
              </a:r>
            </a:p>
            <a:p>
              <a:endParaRPr lang="da-DK" sz="1200" b="0" i="1" baseline="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𝑎𝑟𝑏𝑒𝑗𝑑𝑠𝑡𝑖𝑚𝑒𝑟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𝑑𝑎𝑔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×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𝑑𝑎𝑔𝑒𝑠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𝑟𝑒𝑠𝑡𝑜𝑟𝑙𝑜𝑣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𝑎𝑛𝑡𝑎𝑙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𝑜𝑟𝑙𝑜𝑣𝑠𝑡𝑖𝑚𝑒𝑟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𝑚𝑒𝑑𝑎𝑟𝑏𝑒𝑗𝑑𝑒𝑟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ø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𝑛𝑠𝑘𝑒𝑟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𝑎𝑡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h𝑜𝑙𝑑𝑒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𝑝𝑟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 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𝑢𝑔𝑒</m:t>
                        </m:r>
                        <m:r>
                          <a:rPr lang="da-DK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den>
                    </m:f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=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𝐴𝑛𝑡𝑎𝑙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𝑢𝑔𝑒𝑟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𝑚𝑒𝑑𝑎𝑟𝑏𝑒𝑗𝑑𝑒𝑟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𝑔𝑒𝑛𝑜𝑝𝑡𝑎𝑔𝑒𝑟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𝑎𝑟𝑏𝑒𝑗𝑑𝑒𝑡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𝑝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å </m:t>
                    </m:r>
                    <m:r>
                      <a:rPr lang="da-DK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𝑑𝑒𝑙𝑡𝑖𝑑</m:t>
                    </m:r>
                  </m:oMath>
                </m:oMathPara>
              </a14:m>
              <a:endParaRPr lang="da-DK" sz="110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i="1" baseline="0">
                  <a:latin typeface="Georgia" panose="02040502050405020303" pitchFamily="18" charset="0"/>
                </a:rPr>
                <a:t>Eksempel:</a:t>
              </a:r>
            </a:p>
            <a:p>
              <a:endParaRPr lang="da-DK" sz="1200" b="0" i="1" baseline="0">
                <a:latin typeface="Georgia" panose="02040502050405020303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er ansat 37 timer per. uge og ønsker at genoptage arbejdet med 29,6 timer per uge.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3 ugers orlov tilbage (iflg. Borger.dk).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således 111 timers orlov til afholdelse (3 uger * 37 timer).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Da medarbejder ønsker at afholde 7,4 timers orlov per uge, er dette svarende til 15 uger hvor der kan afholdes orlov (111 timer / 7,4 timer per uge).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</xdr:txBody>
        </xdr:sp>
      </mc:Choice>
      <mc:Fallback xmlns="">
        <xdr:sp macro="" textlink="">
          <xdr:nvSpPr>
            <xdr:cNvPr id="22" name="Tekstfelt 21"/>
            <xdr:cNvSpPr txBox="1"/>
          </xdr:nvSpPr>
          <xdr:spPr>
            <a:xfrm>
              <a:off x="1420284" y="16427450"/>
              <a:ext cx="8729133" cy="27051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a-DK" sz="1200" b="1">
                  <a:latin typeface="Georgia" panose="02040502050405020303" pitchFamily="18" charset="0"/>
                </a:rPr>
                <a:t>Delvis genoptagelse af arbejdet: </a:t>
              </a:r>
              <a:r>
                <a:rPr lang="da-DK" sz="1200" b="0">
                  <a:latin typeface="Georgia" panose="02040502050405020303" pitchFamily="18" charset="0"/>
                </a:rPr>
                <a:t>Efter</a:t>
              </a:r>
              <a:r>
                <a:rPr lang="da-DK" sz="1200" b="0" baseline="0">
                  <a:latin typeface="Georgia" panose="02040502050405020303" pitchFamily="18" charset="0"/>
                </a:rPr>
                <a:t> aftale med din leder kan du genoptage arbejdet delvist og samtidig forlænge orloven svarende til den tid, arbejdet er genoptaget.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baseline="0">
                  <a:latin typeface="Georgia" panose="02040502050405020303" pitchFamily="18" charset="0"/>
                </a:rPr>
                <a:t>Beregningen af antal kalenderuger med delvis genoptaglese af arbejdet foretages således:</a:t>
              </a:r>
            </a:p>
            <a:p>
              <a:endParaRPr lang="da-DK" sz="1200" b="0" i="1" baseline="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pPr/>
              <a:r>
                <a:rPr lang="da-DK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((𝑎𝑛𝑡𝑎𝑙 𝑎𝑟𝑏𝑒𝑗𝑑𝑠𝑡𝑖𝑚𝑒𝑟 𝑝𝑟. 𝑑𝑎𝑔 ×𝑎𝑛𝑡𝑎𝑙 𝑑𝑎𝑔𝑒𝑠 𝑟𝑒𝑠𝑡𝑜𝑟𝑙𝑜𝑣))/(𝑎𝑛𝑡𝑎𝑙 𝑜𝑟𝑙𝑜𝑣𝑠𝑡𝑖𝑚𝑒𝑟 𝑚𝑒𝑑𝑎𝑟𝑏𝑒𝑗𝑑𝑒𝑟 ø𝑛𝑠𝑘𝑒𝑟 𝑎𝑡 ℎ𝑜𝑙𝑑𝑒 𝑝𝑟. 𝑢𝑔𝑒 )  =𝐴𝑛𝑡𝑎𝑙 𝑢𝑔𝑒𝑟 𝑚𝑒𝑑𝑎𝑟𝑏𝑒𝑗𝑑𝑒𝑟 𝑔𝑒𝑛𝑜𝑝𝑡𝑎𝑔𝑒𝑟 𝑎𝑟𝑏𝑒𝑗𝑑𝑒𝑡 𝑝å 𝑑𝑒𝑙𝑡𝑖𝑑</a:t>
              </a:r>
              <a:endParaRPr lang="da-DK" sz="1100">
                <a:solidFill>
                  <a:schemeClr val="dk1"/>
                </a:solidFill>
                <a:effectLst/>
                <a:latin typeface="Georgia" panose="02040502050405020303" pitchFamily="18" charset="0"/>
                <a:ea typeface="+mn-ea"/>
                <a:cs typeface="+mn-cs"/>
              </a:endParaRPr>
            </a:p>
            <a:p>
              <a:endParaRPr lang="da-DK" sz="1200" b="0" baseline="0">
                <a:latin typeface="Georgia" panose="02040502050405020303" pitchFamily="18" charset="0"/>
              </a:endParaRPr>
            </a:p>
            <a:p>
              <a:r>
                <a:rPr lang="da-DK" sz="1200" b="0" i="1" baseline="0">
                  <a:latin typeface="Georgia" panose="02040502050405020303" pitchFamily="18" charset="0"/>
                </a:rPr>
                <a:t>Eksempel:</a:t>
              </a:r>
            </a:p>
            <a:p>
              <a:endParaRPr lang="da-DK" sz="1200" b="0" i="1" baseline="0">
                <a:latin typeface="Georgia" panose="02040502050405020303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er ansat 37 timer per. uge og ønsker at genoptage arbejdet med 29,6 timer per uge.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3 ugers orlov tilbage (iflg. Borger.dk).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Medarbejder har således 111 timers orlov til afholdelse (3 uger * 37 timer).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100">
                  <a:solidFill>
                    <a:schemeClr val="dk1"/>
                  </a:solidFill>
                  <a:effectLst/>
                  <a:latin typeface="Georgia" panose="02040502050405020303" pitchFamily="18" charset="0"/>
                  <a:ea typeface="+mn-ea"/>
                  <a:cs typeface="+mn-cs"/>
                </a:rPr>
                <a:t>Da medarbejder ønsker at afholde 7,4 timers orlov per uge, er dette svarende til 15 uger hvor der kan afholdes orlov (111 timer / 7,4 timer per uge). </a:t>
              </a:r>
            </a:p>
            <a:p>
              <a:endParaRPr lang="da-DK" sz="1200" b="0" baseline="0">
                <a:latin typeface="Georgia" panose="02040502050405020303" pitchFamily="18" charset="0"/>
              </a:endParaRP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regionsjaelland.dk/Center%20for%20L&#248;n%20og%20Personale/Blanketter-intranet-Webansvarlig/Blanketter%20Region%20Sj&#230;lland/1%20Skabelon%20Ba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regionsjaelland.dk/Center%20for%20L&#248;n%20og%20Personale/Blanketter-intranet-Webansvarlig/Blanketter%20Region%20Sj&#230;lland/Arb/Personaleblanket-soc.inst%20301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Å2"/>
      <sheetName val="BLÅ"/>
      <sheetName val="GRÅ"/>
      <sheetName val=" område"/>
      <sheetName val="NSR"/>
      <sheetName val="SU"/>
      <sheetName val="HO"/>
      <sheetName val="NY"/>
      <sheetName val="Psyk"/>
      <sheetName val="SOC"/>
      <sheetName val="APO"/>
      <sheetName val="KS"/>
      <sheetName val="KØ"/>
      <sheetName val="KHR"/>
      <sheetName val="PRÆ"/>
      <sheetName val="PRIM"/>
      <sheetName val="IT"/>
      <sheetName val="LED"/>
      <sheetName val="RU"/>
      <sheetName val="KU"/>
      <sheetName val="PFI"/>
      <sheetName val="IKE"/>
      <sheetName val="RS"/>
    </sheetNames>
    <sheetDataSet>
      <sheetData sheetId="0"/>
      <sheetData sheetId="1"/>
      <sheetData sheetId="2"/>
      <sheetData sheetId="3">
        <row r="3">
          <cell r="B3" t="str">
            <v>khr-loen-team2@regionsjaelland.dk</v>
          </cell>
        </row>
        <row r="24">
          <cell r="A24" t="str">
            <v>Akutafdelingen - Køge</v>
          </cell>
          <cell r="B24" t="str">
            <v>Gynækologisk/Obstetrisk Afd. - Roskilde-ROGYOB</v>
          </cell>
        </row>
        <row r="25">
          <cell r="A25" t="str">
            <v>Anæstesiologisk Afdeling - Køge</v>
          </cell>
          <cell r="B25" t="str">
            <v>Af. for fød. 2 - Gyn og  Obs - Rosk.(VP)-ROGYOBAFF2</v>
          </cell>
        </row>
        <row r="26">
          <cell r="A26" t="str">
            <v>Anæstesiologisk Afdeling - Roskilde</v>
          </cell>
          <cell r="B26" t="str">
            <v>Afs for fød. 3 - Gyn og  Obs - Rosk.(VP)-ROGYOBAFF3</v>
          </cell>
        </row>
        <row r="27">
          <cell r="A27" t="str">
            <v>Billeddiagnostisk Afdeling - Rosk.-Køge</v>
          </cell>
          <cell r="B27" t="str">
            <v>Dagkirurgisk - Gyn/Obs - Roskilde-ROGYOBDAGK</v>
          </cell>
        </row>
        <row r="28">
          <cell r="A28" t="str">
            <v>Dermatologisk Afdeling - Roskilde</v>
          </cell>
          <cell r="B28" t="str">
            <v>Forskning - Gyn/Obs - Roskilde-ROGYOBFORS</v>
          </cell>
        </row>
        <row r="29">
          <cell r="A29" t="str">
            <v>Driftsafdelingen - Roskilde-Køge</v>
          </cell>
          <cell r="B29" t="str">
            <v>Fælles - Gyn/Obs - Roskilde-ROGYOBFÆLL</v>
          </cell>
        </row>
        <row r="30">
          <cell r="A30" t="str">
            <v>Generel - Roskilde/Køge</v>
          </cell>
          <cell r="B30" t="str">
            <v>Fælles3 - Gynæ. og  Obstet. - Rosk. (VP)-ROGYOBFÆL3</v>
          </cell>
        </row>
        <row r="31">
          <cell r="A31" t="str">
            <v>Gynækologisk/Obstetrisk Afd. - Roskilde</v>
          </cell>
          <cell r="B31" t="str">
            <v>Fødende FG - Gyn/Obs - Roskilde-ROGYOBFG</v>
          </cell>
        </row>
        <row r="32">
          <cell r="A32" t="str">
            <v>Hæmatologisk afdeling - Roskilde</v>
          </cell>
          <cell r="B32" t="str">
            <v>SP Fødende FG - Gyn/Obs - Roskilde-SPROGYOBFG</v>
          </cell>
        </row>
        <row r="33">
          <cell r="A33" t="str">
            <v>Kardiologisk Afdeling - Roskilde</v>
          </cell>
          <cell r="B33" t="str">
            <v>Gynækologi G76 - Gyn/Obs - Roskilde-ROGYOBG76</v>
          </cell>
        </row>
        <row r="34">
          <cell r="A34" t="str">
            <v>Kirurgisk Afdeling - Køge/Roskilde</v>
          </cell>
          <cell r="B34" t="str">
            <v>Instruk.jordemoder - Gyn/Obs - Roskilde-ROGYOBINJO</v>
          </cell>
        </row>
        <row r="35">
          <cell r="A35" t="str">
            <v>Klinisk Biokemisk Afdeling - SUH</v>
          </cell>
          <cell r="B35" t="str">
            <v>Lægesekretær - Gyn/Obs - Roskilde-ROGYOBLÆSE</v>
          </cell>
        </row>
        <row r="36">
          <cell r="A36" t="str">
            <v>Klinisk Fysiologisk/Nuklearmedicinsk Afd</v>
          </cell>
          <cell r="B36" t="str">
            <v>Svanger/barsel G73 - Gyn/Obs - Roskilde-ROGYOBG73</v>
          </cell>
        </row>
        <row r="37">
          <cell r="A37" t="str">
            <v>Klinisk Onkologisk Afdeling</v>
          </cell>
          <cell r="B37" t="str">
            <v>*</v>
          </cell>
        </row>
        <row r="38">
          <cell r="A38" t="str">
            <v>Medicinsk Afdeling - Køge</v>
          </cell>
          <cell r="B38" t="str">
            <v>*</v>
          </cell>
        </row>
        <row r="39">
          <cell r="A39" t="str">
            <v>Medicinsk Afdeling - Roskilde</v>
          </cell>
          <cell r="B39" t="str">
            <v>*</v>
          </cell>
        </row>
        <row r="40">
          <cell r="A40" t="str">
            <v>Neurologisk Afdeling - Roskilde</v>
          </cell>
          <cell r="B40" t="str">
            <v>*</v>
          </cell>
        </row>
        <row r="41">
          <cell r="A41" t="str">
            <v>Ortopædkirurgisk Afdeling - Køge</v>
          </cell>
          <cell r="B41" t="str">
            <v>*</v>
          </cell>
        </row>
        <row r="42">
          <cell r="A42" t="str">
            <v>Patologiafdelingen - Region Sjælland</v>
          </cell>
          <cell r="B42" t="str">
            <v>*</v>
          </cell>
        </row>
        <row r="43">
          <cell r="A43" t="str">
            <v>Plastikkirurgisk og Brystkirurgisk Afd.</v>
          </cell>
          <cell r="B43" t="str">
            <v>*</v>
          </cell>
        </row>
        <row r="44">
          <cell r="A44" t="str">
            <v>Pædiatrisk Afdeling - Roskilde</v>
          </cell>
          <cell r="B44" t="str">
            <v>*</v>
          </cell>
        </row>
        <row r="45">
          <cell r="A45" t="str">
            <v>Reumatologisk Afdeling - Rosk.-Køge</v>
          </cell>
          <cell r="B45" t="str">
            <v>*</v>
          </cell>
        </row>
        <row r="46">
          <cell r="A46" t="str">
            <v>Sekretariat - Sygehusled. - Rosk.-Køge</v>
          </cell>
          <cell r="B46" t="str">
            <v>*</v>
          </cell>
        </row>
        <row r="47">
          <cell r="A47" t="str">
            <v>Stab - Roskilde-Køge</v>
          </cell>
          <cell r="B47" t="str">
            <v>*</v>
          </cell>
        </row>
        <row r="48">
          <cell r="A48" t="str">
            <v>Urologisk Afdeling</v>
          </cell>
          <cell r="B48" t="str">
            <v>*</v>
          </cell>
        </row>
        <row r="49">
          <cell r="A49" t="str">
            <v>Øjenafdelingen</v>
          </cell>
          <cell r="B49" t="str">
            <v>*</v>
          </cell>
        </row>
        <row r="50">
          <cell r="A50" t="str">
            <v>Øre-Næse-Hals-Kæbekir. Afd. - Rosk./Køge</v>
          </cell>
          <cell r="B50" t="str">
            <v>*</v>
          </cell>
        </row>
        <row r="51">
          <cell r="A51" t="str">
            <v>*</v>
          </cell>
          <cell r="B51" t="str">
            <v>*</v>
          </cell>
        </row>
        <row r="52">
          <cell r="A52" t="str">
            <v>*</v>
          </cell>
          <cell r="B52" t="str">
            <v>*</v>
          </cell>
        </row>
        <row r="53">
          <cell r="A53" t="str">
            <v>*</v>
          </cell>
          <cell r="B53" t="str">
            <v>*</v>
          </cell>
        </row>
        <row r="54">
          <cell r="B54" t="str">
            <v>*</v>
          </cell>
        </row>
        <row r="55">
          <cell r="B55" t="str">
            <v>*</v>
          </cell>
        </row>
        <row r="56">
          <cell r="B56" t="str">
            <v>*</v>
          </cell>
        </row>
        <row r="57">
          <cell r="B57" t="str">
            <v>*</v>
          </cell>
        </row>
        <row r="58">
          <cell r="B58" t="str">
            <v>*</v>
          </cell>
        </row>
        <row r="59">
          <cell r="B59" t="str">
            <v>*</v>
          </cell>
        </row>
        <row r="60">
          <cell r="B60" t="str">
            <v>*</v>
          </cell>
        </row>
        <row r="61">
          <cell r="B61" t="str">
            <v>*</v>
          </cell>
        </row>
        <row r="62">
          <cell r="B62" t="str">
            <v>*</v>
          </cell>
        </row>
        <row r="63">
          <cell r="B63" t="str">
            <v>*</v>
          </cell>
        </row>
        <row r="64">
          <cell r="B64" t="str">
            <v>*</v>
          </cell>
        </row>
        <row r="65">
          <cell r="B65" t="str">
            <v>*</v>
          </cell>
        </row>
        <row r="66">
          <cell r="B66" t="str">
            <v>*</v>
          </cell>
        </row>
        <row r="67">
          <cell r="B67" t="str">
            <v>*</v>
          </cell>
        </row>
        <row r="68">
          <cell r="B68" t="str">
            <v>*</v>
          </cell>
        </row>
        <row r="69">
          <cell r="B69" t="str">
            <v>*</v>
          </cell>
        </row>
        <row r="70">
          <cell r="B70" t="str">
            <v>*</v>
          </cell>
        </row>
        <row r="71">
          <cell r="B71" t="str">
            <v>*</v>
          </cell>
        </row>
        <row r="72">
          <cell r="B72" t="str">
            <v>*</v>
          </cell>
        </row>
        <row r="73">
          <cell r="B73" t="str">
            <v>*</v>
          </cell>
        </row>
        <row r="74">
          <cell r="B74" t="str">
            <v>*</v>
          </cell>
        </row>
        <row r="75">
          <cell r="B75" t="str">
            <v>*</v>
          </cell>
        </row>
        <row r="76">
          <cell r="B76" t="str">
            <v>*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område"/>
      <sheetName val="menu"/>
      <sheetName val="nyansættelse"/>
      <sheetName val="ændring"/>
      <sheetName val="fratrædelse"/>
      <sheetName val="orlov"/>
      <sheetName val="lønaftale"/>
      <sheetName val="stillinger"/>
      <sheetName val="Ark2"/>
      <sheetName val="VP"/>
      <sheetName val="TR FTR AM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1. Reservelæge</v>
          </cell>
          <cell r="C2" t="str">
            <v>nej</v>
          </cell>
        </row>
        <row r="3">
          <cell r="A3" t="str">
            <v>1. Reservelæge i hoveduddannelse</v>
          </cell>
          <cell r="B3" t="str">
            <v>x</v>
          </cell>
          <cell r="C3" t="str">
            <v>nej</v>
          </cell>
        </row>
        <row r="4">
          <cell r="A4" t="str">
            <v>Administrerende direktør</v>
          </cell>
          <cell r="C4" t="str">
            <v>ja</v>
          </cell>
        </row>
        <row r="5">
          <cell r="A5" t="str">
            <v>Afdelingsbioanalytiker m. ledelsesansvar</v>
          </cell>
          <cell r="C5" t="str">
            <v>ja</v>
          </cell>
        </row>
        <row r="6">
          <cell r="A6" t="str">
            <v>Afdelingsergoterapeut m. ledelsesansvar</v>
          </cell>
          <cell r="C6" t="str">
            <v>ja</v>
          </cell>
        </row>
        <row r="7">
          <cell r="A7" t="str">
            <v>Afdelingsfysioterapeut m. ledelsesansvar</v>
          </cell>
          <cell r="C7" t="str">
            <v>ja</v>
          </cell>
        </row>
        <row r="8">
          <cell r="A8" t="str">
            <v>Afdelingsledelsessekretær</v>
          </cell>
          <cell r="C8" t="str">
            <v>nej</v>
          </cell>
        </row>
        <row r="9">
          <cell r="A9" t="str">
            <v>Afdelingsleder</v>
          </cell>
          <cell r="C9" t="str">
            <v>ja</v>
          </cell>
        </row>
        <row r="10">
          <cell r="A10" t="str">
            <v>Afdelingslæge</v>
          </cell>
          <cell r="C10" t="str">
            <v>nej</v>
          </cell>
        </row>
        <row r="11">
          <cell r="A11" t="str">
            <v>Afdelingslæge - centerchef</v>
          </cell>
          <cell r="C11" t="str">
            <v>nej</v>
          </cell>
        </row>
        <row r="12">
          <cell r="A12" t="str">
            <v>Afdelingsradiograf</v>
          </cell>
          <cell r="C12" t="str">
            <v>ja</v>
          </cell>
        </row>
        <row r="13">
          <cell r="A13" t="str">
            <v>Afdelingssygeplejerske</v>
          </cell>
          <cell r="C13" t="str">
            <v>ja</v>
          </cell>
        </row>
        <row r="14">
          <cell r="A14" t="str">
            <v>Agronom</v>
          </cell>
          <cell r="C14" t="str">
            <v>nej</v>
          </cell>
        </row>
        <row r="15">
          <cell r="A15" t="str">
            <v>Ambulancebehandler</v>
          </cell>
          <cell r="C15" t="str">
            <v>nej</v>
          </cell>
        </row>
        <row r="16">
          <cell r="A16" t="str">
            <v>Ansvarlig fysiker</v>
          </cell>
          <cell r="C16" t="str">
            <v>nej</v>
          </cell>
        </row>
        <row r="17">
          <cell r="A17" t="str">
            <v>Apoteker</v>
          </cell>
          <cell r="C17" t="str">
            <v>ja</v>
          </cell>
        </row>
        <row r="18">
          <cell r="A18" t="str">
            <v>Apoteksmedhjælper</v>
          </cell>
          <cell r="C18" t="str">
            <v>nej</v>
          </cell>
        </row>
        <row r="19">
          <cell r="A19" t="str">
            <v>Assistent</v>
          </cell>
          <cell r="C19" t="str">
            <v>nej</v>
          </cell>
        </row>
        <row r="20">
          <cell r="A20" t="str">
            <v>Assisterende specialeansvarlig overlæge</v>
          </cell>
          <cell r="C20" t="str">
            <v>nej</v>
          </cell>
        </row>
        <row r="21">
          <cell r="A21" t="str">
            <v>Audiologiassistent</v>
          </cell>
          <cell r="C21" t="str">
            <v>nej</v>
          </cell>
        </row>
        <row r="22">
          <cell r="A22" t="str">
            <v>Audiologiassistentelev</v>
          </cell>
          <cell r="C22" t="str">
            <v>nej</v>
          </cell>
        </row>
        <row r="23">
          <cell r="A23" t="str">
            <v>Audiologopæd</v>
          </cell>
          <cell r="C23" t="str">
            <v>nej</v>
          </cell>
        </row>
        <row r="24">
          <cell r="A24" t="str">
            <v>Bachelor</v>
          </cell>
          <cell r="C24" t="str">
            <v>nej</v>
          </cell>
        </row>
        <row r="25">
          <cell r="A25" t="str">
            <v>Bager</v>
          </cell>
          <cell r="C25" t="str">
            <v>nej</v>
          </cell>
        </row>
        <row r="26">
          <cell r="A26" t="str">
            <v>Beskyttet beskæftigelse</v>
          </cell>
          <cell r="C26" t="str">
            <v>nej</v>
          </cell>
        </row>
        <row r="27">
          <cell r="A27" t="str">
            <v>Beskæftigelsesvejleder</v>
          </cell>
          <cell r="C27" t="str">
            <v>nej</v>
          </cell>
        </row>
        <row r="28">
          <cell r="A28" t="str">
            <v>Bibliotekar</v>
          </cell>
          <cell r="C28" t="str">
            <v>nej</v>
          </cell>
        </row>
        <row r="29">
          <cell r="A29" t="str">
            <v>Bioanalytiker</v>
          </cell>
          <cell r="C29" t="str">
            <v>nej</v>
          </cell>
        </row>
        <row r="30">
          <cell r="A30" t="str">
            <v>Bioanalytikerunderviser</v>
          </cell>
          <cell r="C30" t="str">
            <v>nej</v>
          </cell>
        </row>
        <row r="31">
          <cell r="A31" t="str">
            <v>Biolog</v>
          </cell>
          <cell r="C31" t="str">
            <v>nej</v>
          </cell>
        </row>
        <row r="32">
          <cell r="A32" t="str">
            <v>Blikkenslager</v>
          </cell>
          <cell r="C32" t="str">
            <v>nej</v>
          </cell>
        </row>
        <row r="33">
          <cell r="A33" t="str">
            <v>Budget- og controllingchef</v>
          </cell>
          <cell r="C33" t="str">
            <v>ja</v>
          </cell>
        </row>
        <row r="34">
          <cell r="A34" t="str">
            <v>Byggechef</v>
          </cell>
          <cell r="C34" t="str">
            <v>ja</v>
          </cell>
        </row>
        <row r="35">
          <cell r="A35" t="str">
            <v>Byggeteknisk chef</v>
          </cell>
          <cell r="C35" t="str">
            <v>ja</v>
          </cell>
        </row>
        <row r="36">
          <cell r="A36" t="str">
            <v>Bygnings- og driftschef</v>
          </cell>
          <cell r="C36" t="str">
            <v>ja</v>
          </cell>
        </row>
        <row r="37">
          <cell r="A37" t="str">
            <v>Bygningskonstruktør</v>
          </cell>
          <cell r="C37" t="str">
            <v>nej</v>
          </cell>
        </row>
        <row r="38">
          <cell r="A38" t="str">
            <v>Centerchef</v>
          </cell>
          <cell r="C38" t="str">
            <v>ja</v>
          </cell>
        </row>
        <row r="39">
          <cell r="A39" t="str">
            <v>Centerdirektør</v>
          </cell>
          <cell r="C39" t="str">
            <v>ja</v>
          </cell>
        </row>
        <row r="40">
          <cell r="A40" t="str">
            <v>Change Manager</v>
          </cell>
          <cell r="C40" t="str">
            <v>nej</v>
          </cell>
        </row>
        <row r="41">
          <cell r="A41" t="str">
            <v>Chauffør</v>
          </cell>
          <cell r="C41" t="str">
            <v>nej</v>
          </cell>
        </row>
        <row r="42">
          <cell r="A42" t="str">
            <v>Chef for HR og Uddannelse</v>
          </cell>
          <cell r="C42" t="str">
            <v>ja</v>
          </cell>
        </row>
        <row r="43">
          <cell r="A43" t="str">
            <v>Chef for Indkøb og support</v>
          </cell>
          <cell r="C43" t="str">
            <v>ja</v>
          </cell>
        </row>
        <row r="44">
          <cell r="A44" t="str">
            <v>Chef for Informatik og Patientservice</v>
          </cell>
          <cell r="C44" t="str">
            <v>ja</v>
          </cell>
        </row>
        <row r="45">
          <cell r="A45" t="str">
            <v>Chef for Informationssikkerhed</v>
          </cell>
          <cell r="C45" t="str">
            <v>ja</v>
          </cell>
        </row>
        <row r="46">
          <cell r="A46" t="str">
            <v>Chef for Intern Kontrolenhed</v>
          </cell>
          <cell r="C46" t="str">
            <v>ja</v>
          </cell>
        </row>
        <row r="47">
          <cell r="A47" t="str">
            <v>Chef for Jura og forhandling</v>
          </cell>
          <cell r="C47" t="str">
            <v>ja</v>
          </cell>
        </row>
        <row r="48">
          <cell r="A48" t="str">
            <v>Chef for KS Regionshus</v>
          </cell>
          <cell r="C48" t="str">
            <v>ja</v>
          </cell>
        </row>
        <row r="49">
          <cell r="A49" t="str">
            <v>Chef for KU Sund</v>
          </cell>
          <cell r="C49" t="str">
            <v>ja</v>
          </cell>
        </row>
        <row r="50">
          <cell r="A50" t="str">
            <v>Chef for Kvalitet og Målstyring</v>
          </cell>
          <cell r="C50" t="str">
            <v>ja</v>
          </cell>
        </row>
        <row r="51">
          <cell r="A51" t="str">
            <v>Chef for Løn og personale</v>
          </cell>
          <cell r="C51" t="str">
            <v>ja</v>
          </cell>
        </row>
        <row r="52">
          <cell r="A52" t="str">
            <v>Chef for Medicoteknik</v>
          </cell>
          <cell r="C52" t="str">
            <v>ja</v>
          </cell>
        </row>
        <row r="53">
          <cell r="A53" t="str">
            <v>Chef for Regnskabsservice</v>
          </cell>
          <cell r="C53" t="str">
            <v>ja</v>
          </cell>
        </row>
        <row r="54">
          <cell r="A54" t="str">
            <v>Chef for Strategi og Plan</v>
          </cell>
          <cell r="C54" t="str">
            <v>ja</v>
          </cell>
        </row>
        <row r="55">
          <cell r="A55" t="str">
            <v>Chef for Teknik</v>
          </cell>
          <cell r="C55" t="str">
            <v>ja</v>
          </cell>
        </row>
        <row r="56">
          <cell r="A56" t="str">
            <v>Chef for Udbud</v>
          </cell>
          <cell r="C56" t="str">
            <v>ja</v>
          </cell>
        </row>
        <row r="57">
          <cell r="A57" t="str">
            <v>Chef for Uddannelse og kompetence</v>
          </cell>
          <cell r="C57" t="str">
            <v>ja</v>
          </cell>
        </row>
        <row r="58">
          <cell r="A58" t="str">
            <v>Chef Økonomi og Analyse</v>
          </cell>
          <cell r="C58" t="str">
            <v>ja</v>
          </cell>
        </row>
        <row r="59">
          <cell r="A59" t="str">
            <v>Cheffysiker</v>
          </cell>
          <cell r="C59" t="str">
            <v>ja</v>
          </cell>
        </row>
        <row r="60">
          <cell r="A60" t="str">
            <v>Chefkonsulent</v>
          </cell>
          <cell r="C60" t="str">
            <v>nej</v>
          </cell>
        </row>
        <row r="61">
          <cell r="A61" t="str">
            <v>Chefkonsulent (læge)</v>
          </cell>
          <cell r="C61" t="str">
            <v>nej</v>
          </cell>
        </row>
        <row r="62">
          <cell r="A62" t="str">
            <v>Chefsekretær</v>
          </cell>
          <cell r="C62" t="str">
            <v>nej</v>
          </cell>
        </row>
        <row r="63">
          <cell r="A63" t="str">
            <v>Chefsekretær/uddannelsesleder</v>
          </cell>
          <cell r="C63" t="str">
            <v>ja</v>
          </cell>
        </row>
        <row r="64">
          <cell r="A64" t="str">
            <v>Configuration Manager</v>
          </cell>
          <cell r="C64" t="str">
            <v>nej</v>
          </cell>
        </row>
        <row r="65">
          <cell r="A65" t="str">
            <v>Continuity Manager</v>
          </cell>
          <cell r="C65" t="str">
            <v>nej</v>
          </cell>
        </row>
        <row r="66">
          <cell r="A66" t="str">
            <v>Daglig leder</v>
          </cell>
          <cell r="C66" t="str">
            <v>ja</v>
          </cell>
        </row>
        <row r="67">
          <cell r="A67" t="str">
            <v>Data- og analysechef</v>
          </cell>
          <cell r="C67" t="str">
            <v>ja</v>
          </cell>
        </row>
        <row r="68">
          <cell r="A68" t="str">
            <v>Data- og planlægningschef</v>
          </cell>
          <cell r="C68" t="str">
            <v>ja</v>
          </cell>
        </row>
        <row r="69">
          <cell r="A69" t="str">
            <v>Datafagtekniker</v>
          </cell>
          <cell r="C69" t="str">
            <v>nej</v>
          </cell>
        </row>
        <row r="70">
          <cell r="A70" t="str">
            <v>Depotmedarbejder</v>
          </cell>
          <cell r="C70" t="str">
            <v>nej</v>
          </cell>
        </row>
        <row r="71">
          <cell r="A71" t="str">
            <v>Diakon</v>
          </cell>
          <cell r="C71" t="str">
            <v>nej</v>
          </cell>
        </row>
        <row r="72">
          <cell r="A72" t="str">
            <v>Direktør for Det nære sundhedsvæsen</v>
          </cell>
          <cell r="C72" t="str">
            <v>ja</v>
          </cell>
        </row>
        <row r="73">
          <cell r="A73" t="str">
            <v>Diverse undervisere</v>
          </cell>
          <cell r="C73" t="str">
            <v>nej</v>
          </cell>
        </row>
        <row r="74">
          <cell r="A74" t="str">
            <v>Diverse, ej fast løn</v>
          </cell>
          <cell r="C74" t="str">
            <v>nej</v>
          </cell>
        </row>
        <row r="75">
          <cell r="A75" t="str">
            <v>Diverse, ej fast løn (arbejdsskade)</v>
          </cell>
          <cell r="C75" t="str">
            <v>nej</v>
          </cell>
        </row>
        <row r="76">
          <cell r="A76" t="str">
            <v>Diverse, ej fast løn (forsikringer)</v>
          </cell>
          <cell r="C76" t="str">
            <v>nej</v>
          </cell>
        </row>
        <row r="77">
          <cell r="A77" t="str">
            <v>Diætist</v>
          </cell>
          <cell r="C77" t="str">
            <v>nej</v>
          </cell>
        </row>
        <row r="78">
          <cell r="A78" t="str">
            <v>DRG-Controller</v>
          </cell>
          <cell r="C78" t="str">
            <v>nej</v>
          </cell>
        </row>
        <row r="79">
          <cell r="A79" t="str">
            <v>Drifts- og sekretariatschef</v>
          </cell>
          <cell r="C79" t="str">
            <v>ja</v>
          </cell>
        </row>
        <row r="80">
          <cell r="A80" t="str">
            <v>Driftschef</v>
          </cell>
          <cell r="C80" t="str">
            <v>ja</v>
          </cell>
        </row>
        <row r="81">
          <cell r="A81" t="str">
            <v>Driftsleder</v>
          </cell>
          <cell r="C81" t="str">
            <v>ja</v>
          </cell>
        </row>
        <row r="82">
          <cell r="A82" t="str">
            <v>Driftstekniker</v>
          </cell>
          <cell r="C82" t="str">
            <v>nej</v>
          </cell>
        </row>
        <row r="83">
          <cell r="A83" t="str">
            <v>Efterindtægt</v>
          </cell>
          <cell r="C83" t="str">
            <v>nej</v>
          </cell>
        </row>
        <row r="84">
          <cell r="A84" t="str">
            <v>EGU-elev</v>
          </cell>
          <cell r="C84" t="str">
            <v>nej</v>
          </cell>
        </row>
        <row r="85">
          <cell r="A85" t="str">
            <v>Ejendomsservicetekniker</v>
          </cell>
          <cell r="C85" t="str">
            <v>nej</v>
          </cell>
        </row>
        <row r="86">
          <cell r="A86" t="str">
            <v>Ejendomsserviceteknikerelev</v>
          </cell>
          <cell r="C86" t="str">
            <v>nej</v>
          </cell>
        </row>
        <row r="87">
          <cell r="A87" t="str">
            <v>Elektriker</v>
          </cell>
          <cell r="C87" t="str">
            <v>nej</v>
          </cell>
        </row>
        <row r="88">
          <cell r="A88" t="str">
            <v>Elektrikerelev</v>
          </cell>
          <cell r="C88" t="str">
            <v>nej</v>
          </cell>
        </row>
        <row r="89">
          <cell r="A89" t="str">
            <v>Elektronikmekaniker</v>
          </cell>
          <cell r="C89" t="str">
            <v>nej</v>
          </cell>
        </row>
        <row r="90">
          <cell r="A90" t="str">
            <v>Elektroniktekniker</v>
          </cell>
          <cell r="C90" t="str">
            <v>nej</v>
          </cell>
        </row>
        <row r="91">
          <cell r="A91" t="str">
            <v>Enhedschef</v>
          </cell>
          <cell r="C91" t="str">
            <v>ja</v>
          </cell>
        </row>
        <row r="92">
          <cell r="A92" t="str">
            <v>Enhedsleder</v>
          </cell>
          <cell r="C92" t="str">
            <v>ja</v>
          </cell>
        </row>
        <row r="93">
          <cell r="A93" t="str">
            <v>Ergoterapeut</v>
          </cell>
          <cell r="C93" t="str">
            <v>nej</v>
          </cell>
        </row>
        <row r="94">
          <cell r="A94" t="str">
            <v>Erhvervsuddannet serviceassistent</v>
          </cell>
          <cell r="B94" t="str">
            <v>y</v>
          </cell>
          <cell r="C94" t="str">
            <v>nej</v>
          </cell>
        </row>
        <row r="95">
          <cell r="A95" t="str">
            <v>Ernæringsassistent</v>
          </cell>
          <cell r="C95" t="str">
            <v>nej</v>
          </cell>
        </row>
        <row r="96">
          <cell r="A96" t="str">
            <v>Ernæringsassistentelev</v>
          </cell>
          <cell r="C96" t="str">
            <v>nej</v>
          </cell>
        </row>
        <row r="97">
          <cell r="A97" t="str">
            <v>Faglig leder</v>
          </cell>
          <cell r="C97" t="str">
            <v>nej</v>
          </cell>
        </row>
        <row r="98">
          <cell r="A98" t="str">
            <v>Faglærer</v>
          </cell>
          <cell r="C98" t="str">
            <v>nej</v>
          </cell>
        </row>
        <row r="99">
          <cell r="A99" t="str">
            <v>Farmaceut</v>
          </cell>
          <cell r="C99" t="str">
            <v>nej</v>
          </cell>
        </row>
        <row r="100">
          <cell r="A100" t="str">
            <v>Farmaceutisk Chef</v>
          </cell>
          <cell r="C100" t="str">
            <v>ja</v>
          </cell>
        </row>
        <row r="101">
          <cell r="A101" t="str">
            <v>Farmakonom</v>
          </cell>
          <cell r="C101" t="str">
            <v>nej</v>
          </cell>
        </row>
        <row r="102">
          <cell r="A102" t="str">
            <v>Finans- og analysechef</v>
          </cell>
          <cell r="C102" t="str">
            <v>ja</v>
          </cell>
        </row>
        <row r="103">
          <cell r="A103" t="str">
            <v>Finans- og regnskabschef</v>
          </cell>
          <cell r="C103" t="str">
            <v>ja</v>
          </cell>
        </row>
        <row r="104">
          <cell r="A104" t="str">
            <v>Fodterapeut</v>
          </cell>
          <cell r="C104" t="str">
            <v>nej</v>
          </cell>
        </row>
        <row r="105">
          <cell r="A105" t="str">
            <v>Forbedringschef</v>
          </cell>
          <cell r="C105" t="str">
            <v>ja</v>
          </cell>
        </row>
        <row r="106">
          <cell r="A106" t="str">
            <v>Forsker (ikke læge)</v>
          </cell>
          <cell r="C106" t="str">
            <v>nej</v>
          </cell>
        </row>
        <row r="107">
          <cell r="A107" t="str">
            <v>Forsknings- og innovationschef</v>
          </cell>
          <cell r="C107" t="str">
            <v>ja</v>
          </cell>
        </row>
        <row r="108">
          <cell r="A108" t="str">
            <v>Forskningsassistent (ikke læge)</v>
          </cell>
          <cell r="C108" t="str">
            <v>nej</v>
          </cell>
        </row>
        <row r="109">
          <cell r="A109" t="str">
            <v>Forskningsassistent (læge)</v>
          </cell>
          <cell r="C109" t="str">
            <v>nej</v>
          </cell>
        </row>
        <row r="110">
          <cell r="A110" t="str">
            <v>Forskningskonsulent</v>
          </cell>
          <cell r="C110" t="str">
            <v>nej</v>
          </cell>
        </row>
        <row r="111">
          <cell r="A111" t="str">
            <v>Forskningskoordinator</v>
          </cell>
          <cell r="C111" t="str">
            <v>nej</v>
          </cell>
        </row>
        <row r="112">
          <cell r="A112" t="str">
            <v>Forskningsleder</v>
          </cell>
          <cell r="C112" t="str">
            <v>nej</v>
          </cell>
        </row>
        <row r="113">
          <cell r="A113" t="str">
            <v>Forskningslektor</v>
          </cell>
          <cell r="C113" t="str">
            <v>nej</v>
          </cell>
        </row>
        <row r="114">
          <cell r="A114" t="str">
            <v>Forskningsmedarbejder (ikke-læge)</v>
          </cell>
          <cell r="C114" t="str">
            <v>nej</v>
          </cell>
        </row>
        <row r="115">
          <cell r="A115" t="str">
            <v>Forskningsmedarbejder (læge)</v>
          </cell>
          <cell r="C115" t="str">
            <v>nej</v>
          </cell>
        </row>
        <row r="116">
          <cell r="A116" t="str">
            <v>Forskningsreservelæge</v>
          </cell>
          <cell r="C116" t="str">
            <v>nej</v>
          </cell>
        </row>
        <row r="117">
          <cell r="A117" t="str">
            <v>Forskningssekretær</v>
          </cell>
          <cell r="C117" t="str">
            <v>nej</v>
          </cell>
        </row>
        <row r="118">
          <cell r="A118" t="str">
            <v>Forskningssygeplejerske</v>
          </cell>
          <cell r="C118" t="str">
            <v>nej</v>
          </cell>
        </row>
        <row r="119">
          <cell r="A119" t="str">
            <v>Forstander</v>
          </cell>
          <cell r="C119" t="str">
            <v>ja</v>
          </cell>
        </row>
        <row r="120">
          <cell r="A120" t="str">
            <v>Funktionschef</v>
          </cell>
          <cell r="C120" t="str">
            <v>ja</v>
          </cell>
        </row>
        <row r="121">
          <cell r="A121" t="str">
            <v>Funktionsleder</v>
          </cell>
          <cell r="C121" t="str">
            <v>ja</v>
          </cell>
        </row>
        <row r="122">
          <cell r="A122" t="str">
            <v>Fysiker</v>
          </cell>
          <cell r="C122" t="str">
            <v>nej</v>
          </cell>
        </row>
        <row r="123">
          <cell r="A123" t="str">
            <v>Fysioterapeut</v>
          </cell>
          <cell r="C123" t="str">
            <v>nej</v>
          </cell>
        </row>
        <row r="124">
          <cell r="A124" t="str">
            <v>Gartner</v>
          </cell>
          <cell r="C124" t="str">
            <v>nej</v>
          </cell>
        </row>
        <row r="125">
          <cell r="A125" t="str">
            <v>Gartnerelev</v>
          </cell>
          <cell r="C125" t="str">
            <v>nej</v>
          </cell>
        </row>
        <row r="126">
          <cell r="A126" t="str">
            <v>GIS-medarbejder</v>
          </cell>
          <cell r="C126" t="str">
            <v>nej</v>
          </cell>
        </row>
        <row r="127">
          <cell r="A127" t="str">
            <v>Grafiker</v>
          </cell>
          <cell r="C127" t="str">
            <v>nej</v>
          </cell>
        </row>
        <row r="128">
          <cell r="A128" t="str">
            <v>Honorarlønnet</v>
          </cell>
          <cell r="C128" t="str">
            <v>nej</v>
          </cell>
        </row>
        <row r="129">
          <cell r="A129" t="str">
            <v>HR chef</v>
          </cell>
          <cell r="C129" t="str">
            <v>ja</v>
          </cell>
        </row>
        <row r="130">
          <cell r="A130" t="str">
            <v>HR direktør</v>
          </cell>
          <cell r="C130" t="str">
            <v>ja</v>
          </cell>
        </row>
        <row r="131">
          <cell r="A131" t="str">
            <v>HR konsulent</v>
          </cell>
          <cell r="C131" t="str">
            <v>nej</v>
          </cell>
        </row>
        <row r="132">
          <cell r="A132" t="str">
            <v>HR Lønkonsulent</v>
          </cell>
          <cell r="C132" t="str">
            <v>nej</v>
          </cell>
        </row>
        <row r="133">
          <cell r="A133" t="str">
            <v>HR udviklingschef</v>
          </cell>
          <cell r="C133" t="str">
            <v>ja</v>
          </cell>
        </row>
        <row r="134">
          <cell r="A134" t="str">
            <v>Husassistent</v>
          </cell>
          <cell r="C134" t="str">
            <v>nej</v>
          </cell>
        </row>
        <row r="135">
          <cell r="A135" t="str">
            <v>Husholdningsleder</v>
          </cell>
          <cell r="C135" t="str">
            <v>nej</v>
          </cell>
        </row>
        <row r="136">
          <cell r="A136" t="str">
            <v>Håndværker</v>
          </cell>
          <cell r="C136" t="str">
            <v>nej</v>
          </cell>
        </row>
        <row r="137">
          <cell r="A137" t="str">
            <v>IGU - Uuddannet personale</v>
          </cell>
          <cell r="C137" t="str">
            <v>nej</v>
          </cell>
        </row>
        <row r="138">
          <cell r="A138" t="str">
            <v>Ikke-uddannet lægesekretær</v>
          </cell>
          <cell r="C138" t="str">
            <v>nej</v>
          </cell>
        </row>
        <row r="139">
          <cell r="A139" t="str">
            <v>Indkøbschef</v>
          </cell>
          <cell r="C139" t="str">
            <v>ja</v>
          </cell>
        </row>
        <row r="140">
          <cell r="A140" t="str">
            <v>Indkøbskonsulent</v>
          </cell>
          <cell r="C140" t="str">
            <v>nej</v>
          </cell>
        </row>
        <row r="141">
          <cell r="A141" t="str">
            <v>Ingeniør</v>
          </cell>
          <cell r="C141" t="str">
            <v>nej</v>
          </cell>
        </row>
        <row r="142">
          <cell r="A142" t="str">
            <v>Innovationskonsulent</v>
          </cell>
          <cell r="C142" t="str">
            <v>nej</v>
          </cell>
        </row>
        <row r="143">
          <cell r="A143" t="str">
            <v>Instruktionsjordemoder</v>
          </cell>
          <cell r="C143" t="str">
            <v>nej</v>
          </cell>
        </row>
        <row r="144">
          <cell r="A144" t="str">
            <v>IT chef</v>
          </cell>
          <cell r="C144" t="str">
            <v>ja</v>
          </cell>
        </row>
        <row r="145">
          <cell r="A145" t="str">
            <v>IT direktør</v>
          </cell>
          <cell r="C145" t="str">
            <v>ja</v>
          </cell>
        </row>
        <row r="146">
          <cell r="A146" t="str">
            <v>IT elev</v>
          </cell>
          <cell r="C146" t="str">
            <v>nej</v>
          </cell>
        </row>
        <row r="147">
          <cell r="A147" t="str">
            <v>IT medarbejder</v>
          </cell>
          <cell r="C147" t="str">
            <v>nej</v>
          </cell>
        </row>
        <row r="148">
          <cell r="A148" t="str">
            <v>IT sikkerhedschef</v>
          </cell>
          <cell r="C148" t="str">
            <v>nej</v>
          </cell>
        </row>
        <row r="149">
          <cell r="A149" t="str">
            <v>Jordemoder</v>
          </cell>
          <cell r="C149" t="str">
            <v>nej</v>
          </cell>
        </row>
        <row r="150">
          <cell r="A150" t="str">
            <v>Jordemoderleder</v>
          </cell>
          <cell r="C150" t="str">
            <v>ja</v>
          </cell>
        </row>
        <row r="151">
          <cell r="A151" t="str">
            <v>Journalist</v>
          </cell>
          <cell r="C151" t="str">
            <v>nej</v>
          </cell>
        </row>
        <row r="152">
          <cell r="A152" t="str">
            <v>Journalistpraktikant</v>
          </cell>
          <cell r="C152" t="str">
            <v>nej</v>
          </cell>
        </row>
        <row r="153">
          <cell r="A153" t="str">
            <v>Jurist</v>
          </cell>
          <cell r="C153" t="str">
            <v>nej</v>
          </cell>
        </row>
        <row r="154">
          <cell r="A154" t="str">
            <v>Kantinechef</v>
          </cell>
          <cell r="C154" t="str">
            <v>ja</v>
          </cell>
        </row>
        <row r="155">
          <cell r="A155" t="str">
            <v>Kedelpasser</v>
          </cell>
          <cell r="C155" t="str">
            <v>nej</v>
          </cell>
        </row>
        <row r="156">
          <cell r="A156" t="str">
            <v>Kemiker</v>
          </cell>
          <cell r="C156" t="str">
            <v>nej</v>
          </cell>
        </row>
        <row r="157">
          <cell r="A157" t="str">
            <v>Kiropraktor</v>
          </cell>
          <cell r="C157" t="str">
            <v>nej</v>
          </cell>
        </row>
        <row r="158">
          <cell r="A158" t="str">
            <v>Kl. uddannelsesansvarlig sygeplejerske</v>
          </cell>
          <cell r="C158" t="str">
            <v>nej</v>
          </cell>
        </row>
        <row r="159">
          <cell r="A159" t="str">
            <v>Klinisk assistent</v>
          </cell>
          <cell r="C159" t="str">
            <v>nej</v>
          </cell>
        </row>
        <row r="160">
          <cell r="A160" t="str">
            <v>Klinisk funktionschef</v>
          </cell>
          <cell r="C160" t="str">
            <v>ja</v>
          </cell>
        </row>
        <row r="161">
          <cell r="A161" t="str">
            <v>Klinisk jordemoderspecialist</v>
          </cell>
          <cell r="C161" t="str">
            <v>nej</v>
          </cell>
        </row>
        <row r="162">
          <cell r="A162" t="str">
            <v>Klinisk jordemodersupervisor</v>
          </cell>
          <cell r="C162" t="str">
            <v>nej</v>
          </cell>
        </row>
        <row r="163">
          <cell r="A163" t="str">
            <v>Klinisk professor</v>
          </cell>
          <cell r="C163" t="str">
            <v>ja</v>
          </cell>
        </row>
        <row r="164">
          <cell r="A164" t="str">
            <v>Klinisk sygeplejespecialist</v>
          </cell>
          <cell r="C164" t="str">
            <v>nej</v>
          </cell>
        </row>
        <row r="165">
          <cell r="A165" t="str">
            <v>Klinisk sygeplejespecialist/lektor</v>
          </cell>
          <cell r="C165" t="str">
            <v>nej</v>
          </cell>
        </row>
        <row r="166">
          <cell r="A166" t="str">
            <v>Klinisk udviklingssygeplejerske</v>
          </cell>
          <cell r="C166" t="str">
            <v>nej</v>
          </cell>
        </row>
        <row r="167">
          <cell r="A167" t="str">
            <v>Klinisk udviklingsterapeut</v>
          </cell>
          <cell r="C167" t="str">
            <v>nej</v>
          </cell>
        </row>
        <row r="168">
          <cell r="A168" t="str">
            <v>Klinisk underviser</v>
          </cell>
          <cell r="C168" t="str">
            <v>nej</v>
          </cell>
        </row>
        <row r="169">
          <cell r="A169" t="str">
            <v>Kok</v>
          </cell>
          <cell r="C169" t="str">
            <v>nej</v>
          </cell>
        </row>
        <row r="170">
          <cell r="A170" t="str">
            <v>Kommunikationschef</v>
          </cell>
          <cell r="C170" t="str">
            <v>ja</v>
          </cell>
        </row>
        <row r="171">
          <cell r="A171" t="str">
            <v>Kommunikationskonsulent</v>
          </cell>
          <cell r="C171" t="str">
            <v>nej</v>
          </cell>
        </row>
        <row r="172">
          <cell r="A172" t="str">
            <v>Kommunikationsmedarbejder</v>
          </cell>
          <cell r="C172" t="str">
            <v>nej</v>
          </cell>
        </row>
        <row r="173">
          <cell r="A173" t="str">
            <v>Koncernbudgetchef</v>
          </cell>
          <cell r="C173" t="str">
            <v>ja</v>
          </cell>
        </row>
        <row r="174">
          <cell r="A174" t="str">
            <v>Koncerndirektør</v>
          </cell>
          <cell r="C174" t="str">
            <v>ja</v>
          </cell>
        </row>
        <row r="175">
          <cell r="A175" t="str">
            <v>Koncernsekretariatschef</v>
          </cell>
          <cell r="C175" t="str">
            <v>ja</v>
          </cell>
        </row>
        <row r="176">
          <cell r="A176" t="str">
            <v>Koncernøkonomichef</v>
          </cell>
          <cell r="C176" t="str">
            <v>ja</v>
          </cell>
        </row>
        <row r="177">
          <cell r="A177" t="str">
            <v>Konsulent</v>
          </cell>
          <cell r="C177" t="str">
            <v>nej</v>
          </cell>
        </row>
        <row r="178">
          <cell r="A178" t="str">
            <v>Konsulent (læge)</v>
          </cell>
          <cell r="C178" t="str">
            <v>nej</v>
          </cell>
        </row>
        <row r="179">
          <cell r="A179" t="str">
            <v>Kontorassistent</v>
          </cell>
          <cell r="C179" t="str">
            <v>nej</v>
          </cell>
        </row>
        <row r="180">
          <cell r="A180" t="str">
            <v>Kontorelev</v>
          </cell>
          <cell r="C180" t="str">
            <v>nej</v>
          </cell>
        </row>
        <row r="181">
          <cell r="A181" t="str">
            <v>Kontorserviceuddannet</v>
          </cell>
          <cell r="C181" t="str">
            <v>nej</v>
          </cell>
        </row>
        <row r="182">
          <cell r="A182" t="str">
            <v>Koordinator</v>
          </cell>
          <cell r="C182" t="str">
            <v>nej</v>
          </cell>
        </row>
        <row r="183">
          <cell r="A183" t="str">
            <v>Koordinator (læge)</v>
          </cell>
          <cell r="C183" t="str">
            <v>nej</v>
          </cell>
        </row>
        <row r="184">
          <cell r="A184" t="str">
            <v>Koordinerende overlæge med ledelsesfunkt</v>
          </cell>
          <cell r="C184" t="str">
            <v>ja</v>
          </cell>
        </row>
        <row r="185">
          <cell r="A185" t="str">
            <v>Koordinerende sygeplejerske</v>
          </cell>
          <cell r="C185" t="str">
            <v>nej</v>
          </cell>
        </row>
        <row r="186">
          <cell r="A186" t="str">
            <v>Kvalitets- og Leanchef</v>
          </cell>
          <cell r="C186" t="str">
            <v>ja</v>
          </cell>
        </row>
        <row r="187">
          <cell r="A187" t="str">
            <v>Kvalitetschef</v>
          </cell>
          <cell r="C187" t="str">
            <v>ja</v>
          </cell>
        </row>
        <row r="188">
          <cell r="A188" t="str">
            <v>Kvalitetsdirektør</v>
          </cell>
          <cell r="C188" t="str">
            <v>ja</v>
          </cell>
        </row>
        <row r="189">
          <cell r="A189" t="str">
            <v>Kvalitetskonsulent</v>
          </cell>
          <cell r="C189" t="str">
            <v>nej</v>
          </cell>
        </row>
        <row r="190">
          <cell r="A190" t="str">
            <v>Kvalitetskoordinator</v>
          </cell>
          <cell r="C190" t="str">
            <v>nej</v>
          </cell>
        </row>
        <row r="191">
          <cell r="A191" t="str">
            <v>Køkkenchef</v>
          </cell>
          <cell r="C191" t="str">
            <v>ja</v>
          </cell>
        </row>
        <row r="192">
          <cell r="A192" t="str">
            <v>Køkkenleder</v>
          </cell>
          <cell r="C192" t="str">
            <v>nej</v>
          </cell>
        </row>
        <row r="193">
          <cell r="A193" t="str">
            <v>Køkkenmedhjælper</v>
          </cell>
          <cell r="C193" t="str">
            <v>nej</v>
          </cell>
        </row>
        <row r="194">
          <cell r="A194" t="str">
            <v>Laborant</v>
          </cell>
          <cell r="C194" t="str">
            <v>nej</v>
          </cell>
        </row>
        <row r="195">
          <cell r="A195" t="str">
            <v>Ledelseskonsulent</v>
          </cell>
          <cell r="C195" t="str">
            <v>nej</v>
          </cell>
        </row>
        <row r="196">
          <cell r="A196" t="str">
            <v>Ledende bioanalytiker</v>
          </cell>
          <cell r="C196" t="str">
            <v>ja</v>
          </cell>
        </row>
        <row r="197">
          <cell r="A197" t="str">
            <v>Ledende chefjordemoder</v>
          </cell>
          <cell r="C197" t="str">
            <v>ja</v>
          </cell>
        </row>
        <row r="198">
          <cell r="A198" t="str">
            <v>Ledende ergoterapeut</v>
          </cell>
          <cell r="C198" t="str">
            <v>ja</v>
          </cell>
        </row>
        <row r="199">
          <cell r="A199" t="str">
            <v>Ledende farmaceut</v>
          </cell>
          <cell r="C199" t="str">
            <v>ja</v>
          </cell>
        </row>
        <row r="200">
          <cell r="A200" t="str">
            <v>Ledende farmakonom</v>
          </cell>
          <cell r="C200" t="str">
            <v>ja</v>
          </cell>
        </row>
        <row r="201">
          <cell r="A201" t="str">
            <v>Ledende fysioterapeut</v>
          </cell>
          <cell r="C201" t="str">
            <v>ja</v>
          </cell>
        </row>
        <row r="202">
          <cell r="A202" t="str">
            <v>Ledende lægesekretær</v>
          </cell>
          <cell r="C202" t="str">
            <v>ja</v>
          </cell>
        </row>
        <row r="203">
          <cell r="A203" t="str">
            <v>Ledende overbioanalytiker</v>
          </cell>
          <cell r="C203" t="str">
            <v>ja</v>
          </cell>
        </row>
        <row r="204">
          <cell r="A204" t="str">
            <v>Ledende overfysioterapeut</v>
          </cell>
          <cell r="C204" t="str">
            <v>ja</v>
          </cell>
        </row>
        <row r="205">
          <cell r="A205" t="str">
            <v>Ledende overlæge</v>
          </cell>
          <cell r="C205" t="str">
            <v>ja</v>
          </cell>
        </row>
        <row r="206">
          <cell r="A206" t="str">
            <v>Ledende overradiograf</v>
          </cell>
          <cell r="C206" t="str">
            <v>ja</v>
          </cell>
        </row>
        <row r="207">
          <cell r="A207" t="str">
            <v>Ledende oversygeplejerske</v>
          </cell>
          <cell r="C207" t="str">
            <v>ja</v>
          </cell>
        </row>
        <row r="208">
          <cell r="A208" t="str">
            <v>Ledende overtandlæge</v>
          </cell>
          <cell r="C208" t="str">
            <v>ja</v>
          </cell>
        </row>
        <row r="209">
          <cell r="A209" t="str">
            <v>Ledende socialrådgiver</v>
          </cell>
          <cell r="C209" t="str">
            <v>ja</v>
          </cell>
        </row>
        <row r="210">
          <cell r="A210" t="str">
            <v>Ledende telefonist</v>
          </cell>
          <cell r="C210" t="str">
            <v>ja</v>
          </cell>
        </row>
        <row r="211">
          <cell r="A211" t="str">
            <v>Leder af journalarkiv</v>
          </cell>
          <cell r="C211" t="str">
            <v>ja</v>
          </cell>
        </row>
        <row r="212">
          <cell r="A212" t="str">
            <v>Leder af kopifunktion</v>
          </cell>
          <cell r="C212" t="str">
            <v>ja</v>
          </cell>
        </row>
        <row r="213">
          <cell r="A213" t="str">
            <v>Leder af PsykInfo</v>
          </cell>
          <cell r="C213" t="str">
            <v>ja</v>
          </cell>
        </row>
        <row r="214">
          <cell r="A214" t="str">
            <v>Leder/mellemleder/specialist</v>
          </cell>
          <cell r="C214" t="str">
            <v>nej</v>
          </cell>
        </row>
        <row r="215">
          <cell r="A215" t="str">
            <v>Logistikchef</v>
          </cell>
          <cell r="C215" t="str">
            <v>ja</v>
          </cell>
        </row>
        <row r="216">
          <cell r="A216" t="str">
            <v>Logistikportør</v>
          </cell>
          <cell r="C216" t="str">
            <v>nej</v>
          </cell>
        </row>
        <row r="217">
          <cell r="A217" t="str">
            <v>Lægesekretær</v>
          </cell>
          <cell r="C217" t="str">
            <v>nej</v>
          </cell>
        </row>
        <row r="218">
          <cell r="A218" t="str">
            <v>Lægesekretærelev</v>
          </cell>
          <cell r="C218" t="str">
            <v>nej</v>
          </cell>
        </row>
        <row r="219">
          <cell r="A219" t="str">
            <v>Lærer/overlærer</v>
          </cell>
          <cell r="C219" t="str">
            <v>nej</v>
          </cell>
        </row>
        <row r="220">
          <cell r="A220" t="str">
            <v>Lærling</v>
          </cell>
          <cell r="C220" t="str">
            <v>nej</v>
          </cell>
        </row>
        <row r="221">
          <cell r="A221" t="str">
            <v>Magister</v>
          </cell>
          <cell r="C221" t="str">
            <v>nej</v>
          </cell>
        </row>
        <row r="222">
          <cell r="A222" t="str">
            <v>Maler</v>
          </cell>
          <cell r="C222" t="str">
            <v>nej</v>
          </cell>
        </row>
        <row r="223">
          <cell r="A223" t="str">
            <v>Malerelev</v>
          </cell>
          <cell r="C223" t="str">
            <v>nej</v>
          </cell>
        </row>
        <row r="224">
          <cell r="A224" t="str">
            <v>Maskinarbejder</v>
          </cell>
          <cell r="C224" t="str">
            <v>nej</v>
          </cell>
        </row>
        <row r="225">
          <cell r="A225" t="str">
            <v>Maskinmester</v>
          </cell>
          <cell r="C225" t="str">
            <v>nej</v>
          </cell>
        </row>
        <row r="226">
          <cell r="A226" t="str">
            <v>Medicinstuderende</v>
          </cell>
          <cell r="C226" t="str">
            <v>nej</v>
          </cell>
        </row>
        <row r="227">
          <cell r="A227" t="str">
            <v>Medicotekniker</v>
          </cell>
          <cell r="C227" t="str">
            <v>nej</v>
          </cell>
        </row>
        <row r="228">
          <cell r="A228" t="str">
            <v>Medicoteknisk chef</v>
          </cell>
          <cell r="C228" t="str">
            <v>ja</v>
          </cell>
        </row>
        <row r="229">
          <cell r="A229" t="str">
            <v>Medicoteknisk leder</v>
          </cell>
          <cell r="C229" t="str">
            <v>ja</v>
          </cell>
        </row>
        <row r="230">
          <cell r="A230" t="str">
            <v>Mediemedarbejder</v>
          </cell>
          <cell r="C230" t="str">
            <v>nej</v>
          </cell>
        </row>
        <row r="231">
          <cell r="A231" t="str">
            <v>Miljøchef</v>
          </cell>
          <cell r="C231" t="str">
            <v>ja</v>
          </cell>
        </row>
        <row r="232">
          <cell r="A232" t="str">
            <v>Miljødirektør</v>
          </cell>
          <cell r="C232" t="str">
            <v>ja</v>
          </cell>
        </row>
        <row r="233">
          <cell r="A233" t="str">
            <v>Molekylærbiolog</v>
          </cell>
          <cell r="C233" t="str">
            <v>nej</v>
          </cell>
        </row>
        <row r="234">
          <cell r="A234" t="str">
            <v>Montør</v>
          </cell>
          <cell r="C234" t="str">
            <v>nej</v>
          </cell>
        </row>
        <row r="235">
          <cell r="A235" t="str">
            <v>Murer</v>
          </cell>
          <cell r="C235" t="str">
            <v>nej</v>
          </cell>
        </row>
        <row r="236">
          <cell r="A236" t="str">
            <v>Musikterapeut</v>
          </cell>
          <cell r="C236" t="str">
            <v>nej</v>
          </cell>
        </row>
        <row r="237">
          <cell r="A237" t="str">
            <v>Neurofysiologiassistent</v>
          </cell>
          <cell r="C237" t="str">
            <v>nej</v>
          </cell>
        </row>
        <row r="238">
          <cell r="A238" t="str">
            <v>Neurofysiologiassistentelev</v>
          </cell>
          <cell r="C238" t="str">
            <v>nej</v>
          </cell>
        </row>
        <row r="239">
          <cell r="A239" t="str">
            <v>Næstformand, Regionsråd</v>
          </cell>
          <cell r="C239" t="str">
            <v>nej</v>
          </cell>
        </row>
        <row r="240">
          <cell r="A240" t="str">
            <v>Områdeleder</v>
          </cell>
          <cell r="C240" t="str">
            <v>ja</v>
          </cell>
        </row>
        <row r="241">
          <cell r="A241" t="str">
            <v>Omsorgsmedhjælper</v>
          </cell>
          <cell r="C241" t="str">
            <v>nej</v>
          </cell>
        </row>
        <row r="242">
          <cell r="A242" t="str">
            <v>Ortoptist</v>
          </cell>
          <cell r="C242" t="str">
            <v>nej</v>
          </cell>
        </row>
        <row r="243">
          <cell r="A243" t="str">
            <v>Overlæge</v>
          </cell>
          <cell r="C243" t="str">
            <v>nej</v>
          </cell>
        </row>
        <row r="244">
          <cell r="A244" t="str">
            <v>Overlæge - individuel aflønning</v>
          </cell>
          <cell r="C244" t="str">
            <v>nej</v>
          </cell>
        </row>
        <row r="245">
          <cell r="A245" t="str">
            <v>Overlæge - konstitueret YL</v>
          </cell>
          <cell r="C245" t="str">
            <v>nej</v>
          </cell>
        </row>
        <row r="246">
          <cell r="A246" t="str">
            <v>Overlæge med ledelsesansvar</v>
          </cell>
          <cell r="C246" t="str">
            <v>ja</v>
          </cell>
        </row>
        <row r="247">
          <cell r="A247" t="str">
            <v>Overlæge/lektor</v>
          </cell>
          <cell r="C247" t="str">
            <v>nej</v>
          </cell>
        </row>
        <row r="248">
          <cell r="A248" t="str">
            <v>Overlæge/Professor</v>
          </cell>
          <cell r="C248" t="str">
            <v>nej</v>
          </cell>
        </row>
        <row r="249">
          <cell r="A249" t="str">
            <v>Oversygeplejerske</v>
          </cell>
          <cell r="C249" t="str">
            <v>ja</v>
          </cell>
        </row>
        <row r="250">
          <cell r="A250" t="str">
            <v>Oversygeplejerske ul</v>
          </cell>
          <cell r="C250" t="str">
            <v>nej</v>
          </cell>
        </row>
        <row r="251">
          <cell r="A251" t="str">
            <v>Overtandlæge</v>
          </cell>
          <cell r="C251" t="str">
            <v>nej</v>
          </cell>
        </row>
        <row r="252">
          <cell r="A252" t="str">
            <v>Paramediciner</v>
          </cell>
          <cell r="C252" t="str">
            <v>nej</v>
          </cell>
        </row>
        <row r="253">
          <cell r="A253" t="str">
            <v>Patientrådgiver</v>
          </cell>
          <cell r="C253" t="str">
            <v>nej</v>
          </cell>
        </row>
        <row r="254">
          <cell r="A254" t="str">
            <v>Patientvejleder</v>
          </cell>
          <cell r="C254" t="str">
            <v>nej</v>
          </cell>
        </row>
        <row r="255">
          <cell r="A255" t="str">
            <v>Pedel</v>
          </cell>
          <cell r="C255" t="str">
            <v>nej</v>
          </cell>
        </row>
        <row r="256">
          <cell r="A256" t="str">
            <v>Pedelmedhjælper</v>
          </cell>
          <cell r="C256" t="str">
            <v>nej</v>
          </cell>
        </row>
        <row r="257">
          <cell r="A257" t="str">
            <v>PEER-medarbejder</v>
          </cell>
          <cell r="C257" t="str">
            <v>nej</v>
          </cell>
        </row>
        <row r="258">
          <cell r="A258" t="str">
            <v>Personlig ass. (ikke lægestud.)</v>
          </cell>
          <cell r="C258" t="str">
            <v>nej</v>
          </cell>
        </row>
        <row r="259">
          <cell r="A259" t="str">
            <v>Ph.d. Studerende (ikke læge)</v>
          </cell>
          <cell r="C259" t="str">
            <v>nej</v>
          </cell>
        </row>
        <row r="260">
          <cell r="A260" t="str">
            <v>Ph.d. Studerende (læge)</v>
          </cell>
          <cell r="C260" t="str">
            <v>nej</v>
          </cell>
        </row>
        <row r="261">
          <cell r="A261" t="str">
            <v>Piccolo/Piccoline</v>
          </cell>
          <cell r="C261" t="str">
            <v>nej</v>
          </cell>
        </row>
        <row r="262">
          <cell r="A262" t="str">
            <v>Planlægningsassistent</v>
          </cell>
          <cell r="C262" t="str">
            <v>nej</v>
          </cell>
        </row>
        <row r="263">
          <cell r="A263" t="str">
            <v>Planlægningschef</v>
          </cell>
          <cell r="C263" t="str">
            <v>ja</v>
          </cell>
        </row>
        <row r="264">
          <cell r="A264" t="str">
            <v>Planlægningskonsulent</v>
          </cell>
          <cell r="C264" t="str">
            <v>nej</v>
          </cell>
        </row>
        <row r="265">
          <cell r="A265" t="str">
            <v>Plejehjemsassistent</v>
          </cell>
          <cell r="C265" t="str">
            <v>nej</v>
          </cell>
        </row>
        <row r="266">
          <cell r="A266" t="str">
            <v>Plejer</v>
          </cell>
          <cell r="C266" t="str">
            <v>nej</v>
          </cell>
        </row>
        <row r="267">
          <cell r="A267" t="str">
            <v>PMO chef</v>
          </cell>
          <cell r="C267" t="str">
            <v>ja</v>
          </cell>
        </row>
        <row r="268">
          <cell r="A268" t="str">
            <v>Portør</v>
          </cell>
          <cell r="C268" t="str">
            <v>nej</v>
          </cell>
        </row>
        <row r="269">
          <cell r="A269" t="str">
            <v>Portøraspirant</v>
          </cell>
          <cell r="C269" t="str">
            <v>nej</v>
          </cell>
        </row>
        <row r="270">
          <cell r="A270" t="str">
            <v>Post doc. biolog</v>
          </cell>
          <cell r="C270" t="str">
            <v>nej</v>
          </cell>
        </row>
        <row r="271">
          <cell r="A271" t="str">
            <v>Post doc. fysioterapeut</v>
          </cell>
          <cell r="C271" t="str">
            <v>nej</v>
          </cell>
        </row>
        <row r="272">
          <cell r="A272" t="str">
            <v>Post doc. reservelæge</v>
          </cell>
          <cell r="C272" t="str">
            <v>nej</v>
          </cell>
        </row>
        <row r="273">
          <cell r="A273" t="str">
            <v>Post doc. sygeplejerske</v>
          </cell>
          <cell r="C273" t="str">
            <v>nej</v>
          </cell>
        </row>
        <row r="274">
          <cell r="A274" t="str">
            <v>Post.doc. akademiker</v>
          </cell>
          <cell r="C274" t="str">
            <v>nej</v>
          </cell>
        </row>
        <row r="275">
          <cell r="A275" t="str">
            <v>Postmedarbejder</v>
          </cell>
          <cell r="C275" t="str">
            <v>nej</v>
          </cell>
        </row>
        <row r="276">
          <cell r="A276" t="str">
            <v>Praksischef</v>
          </cell>
          <cell r="C276" t="str">
            <v>ja</v>
          </cell>
        </row>
        <row r="277">
          <cell r="A277" t="str">
            <v>Praksiskonsulent</v>
          </cell>
          <cell r="C277" t="str">
            <v>nej</v>
          </cell>
        </row>
        <row r="278">
          <cell r="A278" t="str">
            <v>Praksismanager</v>
          </cell>
          <cell r="C278" t="str">
            <v>ja</v>
          </cell>
        </row>
        <row r="279">
          <cell r="A279" t="str">
            <v>Pressechef</v>
          </cell>
          <cell r="C279" t="str">
            <v>ja</v>
          </cell>
        </row>
        <row r="280">
          <cell r="A280" t="str">
            <v>Proceskoordinator</v>
          </cell>
          <cell r="C280" t="str">
            <v>nej</v>
          </cell>
        </row>
        <row r="281">
          <cell r="A281" t="str">
            <v>Produktions- og Planlægningschef</v>
          </cell>
          <cell r="C281" t="str">
            <v>ja</v>
          </cell>
        </row>
        <row r="282">
          <cell r="A282" t="str">
            <v>Produktionsassistent</v>
          </cell>
          <cell r="C282" t="str">
            <v>nej</v>
          </cell>
        </row>
        <row r="283">
          <cell r="A283" t="str">
            <v>Produktionsdirektør</v>
          </cell>
          <cell r="C283" t="str">
            <v>ja</v>
          </cell>
        </row>
        <row r="284">
          <cell r="A284" t="str">
            <v>Produktionsleder</v>
          </cell>
          <cell r="C284" t="str">
            <v>ja</v>
          </cell>
        </row>
        <row r="285">
          <cell r="A285" t="str">
            <v>Projektchef</v>
          </cell>
          <cell r="C285" t="str">
            <v>ja</v>
          </cell>
        </row>
        <row r="286">
          <cell r="A286" t="str">
            <v>Projektchef (læge)</v>
          </cell>
          <cell r="C286" t="str">
            <v>ja</v>
          </cell>
        </row>
        <row r="287">
          <cell r="A287" t="str">
            <v>Projektchef u/personaleledelse</v>
          </cell>
          <cell r="C287" t="str">
            <v>nej</v>
          </cell>
        </row>
        <row r="288">
          <cell r="A288" t="str">
            <v>Projektkonsulent</v>
          </cell>
          <cell r="C288" t="str">
            <v>nej</v>
          </cell>
        </row>
        <row r="289">
          <cell r="A289" t="str">
            <v>Projektkoordinator</v>
          </cell>
          <cell r="C289" t="str">
            <v>nej</v>
          </cell>
        </row>
        <row r="290">
          <cell r="A290" t="str">
            <v>Projektleder</v>
          </cell>
          <cell r="C290" t="str">
            <v>nej</v>
          </cell>
        </row>
        <row r="291">
          <cell r="A291" t="str">
            <v>Projektleder (læge)</v>
          </cell>
          <cell r="C291" t="str">
            <v>nej</v>
          </cell>
        </row>
        <row r="292">
          <cell r="A292" t="str">
            <v>Projektmedarbejder</v>
          </cell>
          <cell r="C292" t="str">
            <v>nej</v>
          </cell>
        </row>
        <row r="293">
          <cell r="A293" t="str">
            <v>Projektsygeplejerske</v>
          </cell>
          <cell r="C293" t="str">
            <v>nej</v>
          </cell>
        </row>
        <row r="294">
          <cell r="A294" t="str">
            <v>Præhospital Direktør</v>
          </cell>
          <cell r="C294" t="str">
            <v>ja</v>
          </cell>
        </row>
        <row r="295">
          <cell r="A295" t="str">
            <v>Præhospital lægelig chef</v>
          </cell>
          <cell r="C295" t="str">
            <v>ja</v>
          </cell>
        </row>
        <row r="296">
          <cell r="A296" t="str">
            <v>Psykiatridirektør</v>
          </cell>
          <cell r="C296" t="str">
            <v>ja</v>
          </cell>
        </row>
        <row r="297">
          <cell r="A297" t="str">
            <v>Psykiatrisk medhjælper</v>
          </cell>
          <cell r="C297" t="str">
            <v>nej</v>
          </cell>
        </row>
        <row r="298">
          <cell r="A298" t="str">
            <v>Psykolog</v>
          </cell>
          <cell r="C298" t="str">
            <v>nej</v>
          </cell>
        </row>
        <row r="299">
          <cell r="A299" t="str">
            <v>Psykolog uddannelsesstilling</v>
          </cell>
          <cell r="C299" t="str">
            <v>nej</v>
          </cell>
        </row>
        <row r="300">
          <cell r="A300" t="str">
            <v>Psykologfaglig ledende koordinator</v>
          </cell>
          <cell r="C300" t="str">
            <v>ja</v>
          </cell>
        </row>
        <row r="301">
          <cell r="A301" t="str">
            <v>Psykomotorisk terapeut</v>
          </cell>
          <cell r="C301" t="str">
            <v>nej</v>
          </cell>
        </row>
        <row r="302">
          <cell r="A302" t="str">
            <v>Pædagog</v>
          </cell>
          <cell r="C302" t="str">
            <v>nej</v>
          </cell>
        </row>
        <row r="303">
          <cell r="A303" t="str">
            <v>Pædagogisk assistent</v>
          </cell>
          <cell r="C303" t="str">
            <v>nej</v>
          </cell>
        </row>
        <row r="304">
          <cell r="A304" t="str">
            <v>Pædagogisk assistentelev</v>
          </cell>
          <cell r="C304" t="str">
            <v>nej</v>
          </cell>
        </row>
        <row r="305">
          <cell r="A305" t="str">
            <v>Pædagogisk konsulent</v>
          </cell>
          <cell r="C305" t="str">
            <v>nej</v>
          </cell>
        </row>
        <row r="306">
          <cell r="A306" t="str">
            <v>Pædagogmedhjælper</v>
          </cell>
          <cell r="C306" t="str">
            <v>nej</v>
          </cell>
        </row>
        <row r="307">
          <cell r="A307" t="str">
            <v>Pædagogstuderende</v>
          </cell>
          <cell r="C307" t="str">
            <v>nej</v>
          </cell>
        </row>
        <row r="308">
          <cell r="A308" t="str">
            <v>Radiograf</v>
          </cell>
          <cell r="C308" t="str">
            <v>nej</v>
          </cell>
        </row>
        <row r="309">
          <cell r="A309" t="str">
            <v>Regionsbetjent</v>
          </cell>
          <cell r="C309" t="str">
            <v>nej</v>
          </cell>
        </row>
        <row r="310">
          <cell r="A310" t="str">
            <v>Regionsrådsformand</v>
          </cell>
          <cell r="C310" t="str">
            <v>nej</v>
          </cell>
        </row>
        <row r="311">
          <cell r="A311" t="str">
            <v>Regionsrådsmedlem</v>
          </cell>
          <cell r="C311" t="str">
            <v>nej</v>
          </cell>
        </row>
        <row r="312">
          <cell r="A312" t="str">
            <v>Regnskabskonsulent</v>
          </cell>
          <cell r="C312" t="str">
            <v>nej</v>
          </cell>
        </row>
        <row r="313">
          <cell r="A313" t="str">
            <v>Rengøringsassistent</v>
          </cell>
          <cell r="C313" t="str">
            <v>nej</v>
          </cell>
        </row>
        <row r="314">
          <cell r="A314" t="str">
            <v>Reparatør</v>
          </cell>
          <cell r="C314" t="str">
            <v>nej</v>
          </cell>
        </row>
        <row r="315">
          <cell r="A315" t="str">
            <v>Reservelæge</v>
          </cell>
          <cell r="C315" t="str">
            <v>nej</v>
          </cell>
        </row>
        <row r="316">
          <cell r="A316" t="str">
            <v>Reservelæge i hoveduddannelse</v>
          </cell>
          <cell r="B316" t="str">
            <v>x</v>
          </cell>
          <cell r="C316" t="str">
            <v>nej</v>
          </cell>
        </row>
        <row r="317">
          <cell r="A317" t="str">
            <v>Reservelæge i intro</v>
          </cell>
          <cell r="B317" t="str">
            <v>x</v>
          </cell>
          <cell r="C317" t="str">
            <v>nej</v>
          </cell>
        </row>
        <row r="318">
          <cell r="A318" t="str">
            <v>Reservelæge i klinisk basisuddannelse</v>
          </cell>
          <cell r="B318" t="str">
            <v>x</v>
          </cell>
          <cell r="C318" t="str">
            <v>nej</v>
          </cell>
        </row>
        <row r="319">
          <cell r="A319" t="str">
            <v>Ris/Pacs administrator</v>
          </cell>
          <cell r="C319" t="str">
            <v>nej</v>
          </cell>
        </row>
        <row r="320">
          <cell r="A320" t="str">
            <v>Riskmanager</v>
          </cell>
          <cell r="C320" t="str">
            <v>nej</v>
          </cell>
        </row>
        <row r="321">
          <cell r="A321" t="str">
            <v>Råd og Nævnsmedlem</v>
          </cell>
          <cell r="C321" t="str">
            <v>nej</v>
          </cell>
        </row>
        <row r="322">
          <cell r="A322" t="str">
            <v>Scholarstipendiat/Ph.D. studerende</v>
          </cell>
          <cell r="C322" t="str">
            <v>nej</v>
          </cell>
        </row>
        <row r="323">
          <cell r="A323" t="str">
            <v>Sekretariatschef</v>
          </cell>
          <cell r="C323" t="str">
            <v>ja</v>
          </cell>
        </row>
        <row r="324">
          <cell r="A324" t="str">
            <v>Sekretariatsleder</v>
          </cell>
          <cell r="C324" t="str">
            <v>ja</v>
          </cell>
        </row>
        <row r="325">
          <cell r="A325" t="str">
            <v>Sekretariatsmedarbejder</v>
          </cell>
          <cell r="C325" t="str">
            <v>nej</v>
          </cell>
        </row>
        <row r="326">
          <cell r="A326" t="str">
            <v>Sekretær</v>
          </cell>
          <cell r="C326" t="str">
            <v>nej</v>
          </cell>
        </row>
        <row r="327">
          <cell r="A327" t="str">
            <v>Sektionsleder</v>
          </cell>
          <cell r="C327" t="str">
            <v>ja</v>
          </cell>
        </row>
        <row r="328">
          <cell r="A328" t="str">
            <v>Serviceassistent (ikke erh.ud.)</v>
          </cell>
          <cell r="B328" t="str">
            <v>y</v>
          </cell>
          <cell r="C328" t="str">
            <v>nej</v>
          </cell>
        </row>
        <row r="329">
          <cell r="A329" t="str">
            <v>Serviceassistentelev</v>
          </cell>
          <cell r="B329" t="str">
            <v>y</v>
          </cell>
          <cell r="C329" t="str">
            <v>nej</v>
          </cell>
        </row>
        <row r="330">
          <cell r="A330" t="str">
            <v>Servicechef</v>
          </cell>
          <cell r="C330" t="str">
            <v>ja</v>
          </cell>
        </row>
        <row r="331">
          <cell r="A331" t="str">
            <v>Servicecontroller</v>
          </cell>
          <cell r="C331" t="str">
            <v>nej</v>
          </cell>
        </row>
        <row r="332">
          <cell r="A332" t="str">
            <v>Serviceleder</v>
          </cell>
          <cell r="C332" t="str">
            <v>ja</v>
          </cell>
        </row>
        <row r="333">
          <cell r="A333" t="str">
            <v>Servicemedarbejder</v>
          </cell>
          <cell r="C333" t="str">
            <v>nej</v>
          </cell>
        </row>
        <row r="334">
          <cell r="A334" t="str">
            <v>Servicetekniker</v>
          </cell>
          <cell r="C334" t="str">
            <v>nej</v>
          </cell>
        </row>
        <row r="335">
          <cell r="A335" t="str">
            <v>Sikkerhedsleder</v>
          </cell>
          <cell r="C335" t="str">
            <v>nej</v>
          </cell>
        </row>
        <row r="336">
          <cell r="A336" t="str">
            <v>Smed</v>
          </cell>
          <cell r="C336" t="str">
            <v>nej</v>
          </cell>
        </row>
        <row r="337">
          <cell r="A337" t="str">
            <v>Snedker</v>
          </cell>
          <cell r="C337" t="str">
            <v>nej</v>
          </cell>
        </row>
        <row r="338">
          <cell r="A338" t="str">
            <v>Social- og Servicedirektør</v>
          </cell>
          <cell r="C338" t="str">
            <v>ja</v>
          </cell>
        </row>
        <row r="339">
          <cell r="A339" t="str">
            <v>Social- og sundhedsassistent</v>
          </cell>
          <cell r="C339" t="str">
            <v>nej</v>
          </cell>
        </row>
        <row r="340">
          <cell r="A340" t="str">
            <v>Social- og sundhedsassistentelev (ALM)</v>
          </cell>
          <cell r="C340" t="str">
            <v>nej</v>
          </cell>
        </row>
        <row r="341">
          <cell r="A341" t="str">
            <v>Social- og sundhedsassistentelev (VOK)</v>
          </cell>
          <cell r="C341" t="str">
            <v>nej</v>
          </cell>
        </row>
        <row r="342">
          <cell r="A342" t="str">
            <v>Social- og sundhedshjælper</v>
          </cell>
          <cell r="C342" t="str">
            <v>nej</v>
          </cell>
        </row>
        <row r="343">
          <cell r="A343" t="str">
            <v>Social- og sundhedspersonale</v>
          </cell>
          <cell r="C343" t="str">
            <v>nej</v>
          </cell>
        </row>
        <row r="344">
          <cell r="A344" t="str">
            <v>Socialchef</v>
          </cell>
          <cell r="C344" t="str">
            <v>ja</v>
          </cell>
        </row>
        <row r="345">
          <cell r="A345" t="str">
            <v>Socialfaglig konsulent</v>
          </cell>
          <cell r="C345" t="str">
            <v>nej</v>
          </cell>
        </row>
        <row r="346">
          <cell r="A346" t="str">
            <v>Socialformidler</v>
          </cell>
          <cell r="C346" t="str">
            <v>nej</v>
          </cell>
        </row>
        <row r="347">
          <cell r="A347" t="str">
            <v>Socialpædagogisk konsulent</v>
          </cell>
          <cell r="C347" t="str">
            <v>nej</v>
          </cell>
        </row>
        <row r="348">
          <cell r="A348" t="str">
            <v>Socialrådgiver</v>
          </cell>
          <cell r="C348" t="str">
            <v>nej</v>
          </cell>
        </row>
        <row r="349">
          <cell r="A349" t="str">
            <v>Sommerskolemedarbejder</v>
          </cell>
          <cell r="C349" t="str">
            <v>nej</v>
          </cell>
        </row>
        <row r="350">
          <cell r="A350" t="str">
            <v>SOSU-assistent/sygehjælper</v>
          </cell>
          <cell r="C350" t="str">
            <v>nej</v>
          </cell>
        </row>
        <row r="351">
          <cell r="A351" t="str">
            <v>Souschef</v>
          </cell>
          <cell r="C351" t="str">
            <v>ja</v>
          </cell>
        </row>
        <row r="352">
          <cell r="A352" t="str">
            <v>Souschef Bruxelles</v>
          </cell>
          <cell r="C352" t="str">
            <v>ja</v>
          </cell>
        </row>
        <row r="353">
          <cell r="A353" t="str">
            <v>Spe.ansv. overlæge/professor</v>
          </cell>
          <cell r="C353" t="str">
            <v>nej</v>
          </cell>
        </row>
        <row r="354">
          <cell r="A354" t="str">
            <v>Spec.ansv. overlæge ml.</v>
          </cell>
          <cell r="C354" t="str">
            <v>ja</v>
          </cell>
        </row>
        <row r="355">
          <cell r="A355" t="str">
            <v>Specialarbejder</v>
          </cell>
          <cell r="C355" t="str">
            <v>nej</v>
          </cell>
        </row>
        <row r="356">
          <cell r="A356" t="str">
            <v>Specialeansvarlig overlæge</v>
          </cell>
          <cell r="C356" t="str">
            <v>nej</v>
          </cell>
        </row>
        <row r="357">
          <cell r="A357" t="str">
            <v>Specialeansvarlig overlæge - centerchef</v>
          </cell>
          <cell r="C357" t="str">
            <v>nej</v>
          </cell>
        </row>
        <row r="358">
          <cell r="A358" t="str">
            <v>Specialeansvarlig overlæge - konst. YL</v>
          </cell>
          <cell r="C358" t="str">
            <v>nej</v>
          </cell>
        </row>
        <row r="359">
          <cell r="A359" t="str">
            <v>Specialist</v>
          </cell>
          <cell r="C359" t="str">
            <v>nej</v>
          </cell>
        </row>
        <row r="360">
          <cell r="A360" t="str">
            <v>Specialkonsulent</v>
          </cell>
          <cell r="C360" t="str">
            <v>nej</v>
          </cell>
        </row>
        <row r="361">
          <cell r="A361" t="str">
            <v>Specialkonsulent (læge)</v>
          </cell>
          <cell r="C361" t="str">
            <v>nej</v>
          </cell>
        </row>
        <row r="362">
          <cell r="A362" t="str">
            <v>Speciallægekonsulent (afdelingslæge)</v>
          </cell>
          <cell r="C362" t="str">
            <v>nej</v>
          </cell>
        </row>
        <row r="363">
          <cell r="A363" t="str">
            <v>Speciallægekonsulent (overlæge)</v>
          </cell>
          <cell r="C363" t="str">
            <v>nej</v>
          </cell>
        </row>
        <row r="364">
          <cell r="A364" t="str">
            <v>Specialpsykolog</v>
          </cell>
          <cell r="C364" t="str">
            <v>nej</v>
          </cell>
        </row>
        <row r="365">
          <cell r="A365" t="str">
            <v>Specialtandlæge</v>
          </cell>
          <cell r="C365" t="str">
            <v>nej</v>
          </cell>
        </row>
        <row r="366">
          <cell r="A366" t="str">
            <v>Stabs- og udviklingschef</v>
          </cell>
          <cell r="C366" t="str">
            <v>ja</v>
          </cell>
        </row>
        <row r="367">
          <cell r="A367" t="str">
            <v>Stabschef</v>
          </cell>
          <cell r="C367" t="str">
            <v>ja</v>
          </cell>
        </row>
        <row r="368">
          <cell r="A368" t="str">
            <v>Strategisk forbedringschef</v>
          </cell>
          <cell r="C368" t="str">
            <v>ja</v>
          </cell>
        </row>
        <row r="369">
          <cell r="A369" t="str">
            <v>STRING-sekretariatschef</v>
          </cell>
          <cell r="C369" t="str">
            <v>ja</v>
          </cell>
        </row>
        <row r="370">
          <cell r="A370" t="str">
            <v>Studentermedhjælper</v>
          </cell>
          <cell r="C370" t="str">
            <v>nej</v>
          </cell>
        </row>
        <row r="371">
          <cell r="A371" t="str">
            <v>Studentervikar</v>
          </cell>
          <cell r="C371" t="str">
            <v>nej</v>
          </cell>
        </row>
        <row r="372">
          <cell r="A372" t="str">
            <v>Sundheds- og uddannelseschef</v>
          </cell>
          <cell r="C372" t="str">
            <v>ja</v>
          </cell>
        </row>
        <row r="373">
          <cell r="A373" t="str">
            <v>Sundhedsfaglig chef</v>
          </cell>
          <cell r="C373" t="str">
            <v>ja</v>
          </cell>
        </row>
        <row r="374">
          <cell r="A374" t="str">
            <v>Sundhedsfaglig medhjælper</v>
          </cell>
          <cell r="C374" t="str">
            <v>nej</v>
          </cell>
        </row>
        <row r="375">
          <cell r="A375" t="str">
            <v>Sundhedsfaglig medhjælper (læge)</v>
          </cell>
          <cell r="C375" t="str">
            <v>nej</v>
          </cell>
        </row>
        <row r="376">
          <cell r="A376" t="str">
            <v>Sundhedskonsulent</v>
          </cell>
          <cell r="C376" t="str">
            <v>nej</v>
          </cell>
        </row>
        <row r="377">
          <cell r="A377" t="str">
            <v>Sundhedsmedhjælper</v>
          </cell>
          <cell r="C377" t="str">
            <v>nej</v>
          </cell>
        </row>
        <row r="378">
          <cell r="A378" t="str">
            <v>Sundhedsservicesekretær</v>
          </cell>
          <cell r="C378" t="str">
            <v>nej</v>
          </cell>
        </row>
        <row r="379">
          <cell r="A379" t="str">
            <v>Supportchef</v>
          </cell>
          <cell r="C379" t="str">
            <v>ja</v>
          </cell>
        </row>
        <row r="380">
          <cell r="A380" t="str">
            <v>Supporttekniker</v>
          </cell>
          <cell r="C380" t="str">
            <v>nej</v>
          </cell>
        </row>
        <row r="381">
          <cell r="A381" t="str">
            <v>Sygehjælper</v>
          </cell>
          <cell r="C381" t="str">
            <v>nej</v>
          </cell>
        </row>
        <row r="382">
          <cell r="A382" t="str">
            <v>Sygehusdirektør</v>
          </cell>
          <cell r="C382" t="str">
            <v>ja</v>
          </cell>
        </row>
        <row r="383">
          <cell r="A383" t="str">
            <v>Sygehuslæge</v>
          </cell>
          <cell r="C383" t="str">
            <v>nej</v>
          </cell>
        </row>
        <row r="384">
          <cell r="A384" t="str">
            <v>Sygeplejerske</v>
          </cell>
          <cell r="C384" t="str">
            <v>nej</v>
          </cell>
        </row>
        <row r="385">
          <cell r="A385" t="str">
            <v>Sygeplejerske med specialuddannelse</v>
          </cell>
          <cell r="C385" t="str">
            <v>nej</v>
          </cell>
        </row>
        <row r="386">
          <cell r="A386" t="str">
            <v>Systemkonsulent</v>
          </cell>
          <cell r="C386" t="str">
            <v>nej</v>
          </cell>
        </row>
        <row r="387">
          <cell r="A387" t="str">
            <v>Tandklinikassistent</v>
          </cell>
          <cell r="C387" t="str">
            <v>nej</v>
          </cell>
        </row>
        <row r="388">
          <cell r="A388" t="str">
            <v>Tandlæge</v>
          </cell>
          <cell r="C388" t="str">
            <v>nej</v>
          </cell>
        </row>
        <row r="389">
          <cell r="A389" t="str">
            <v>Tandlæge under videreuddannelse</v>
          </cell>
          <cell r="C389" t="str">
            <v>nej</v>
          </cell>
        </row>
        <row r="390">
          <cell r="A390" t="str">
            <v>Tandplejer</v>
          </cell>
          <cell r="C390" t="str">
            <v>nej</v>
          </cell>
        </row>
        <row r="391">
          <cell r="A391" t="str">
            <v>Teamkoordinator</v>
          </cell>
          <cell r="C391" t="str">
            <v>nej</v>
          </cell>
        </row>
        <row r="392">
          <cell r="A392" t="str">
            <v>Teamleder</v>
          </cell>
          <cell r="C392" t="str">
            <v>ja</v>
          </cell>
        </row>
        <row r="393">
          <cell r="A393" t="str">
            <v>Teknisk chef</v>
          </cell>
          <cell r="C393" t="str">
            <v>ja</v>
          </cell>
        </row>
        <row r="394">
          <cell r="A394" t="str">
            <v>Teknisk designer</v>
          </cell>
          <cell r="C394" t="str">
            <v>nej</v>
          </cell>
        </row>
        <row r="395">
          <cell r="A395" t="str">
            <v>Teknisk Souschef</v>
          </cell>
          <cell r="C395" t="str">
            <v>ja</v>
          </cell>
        </row>
        <row r="396">
          <cell r="A396" t="str">
            <v>Telefonist</v>
          </cell>
          <cell r="C396" t="str">
            <v>nej</v>
          </cell>
        </row>
        <row r="397">
          <cell r="A397" t="str">
            <v>Typograf</v>
          </cell>
          <cell r="C397" t="str">
            <v>nej</v>
          </cell>
        </row>
        <row r="398">
          <cell r="A398" t="str">
            <v>Tømrer</v>
          </cell>
          <cell r="C398" t="str">
            <v>nej</v>
          </cell>
        </row>
        <row r="399">
          <cell r="A399" t="str">
            <v>Uddannelsesansvarlig jordemoder</v>
          </cell>
          <cell r="C399" t="str">
            <v>nej</v>
          </cell>
        </row>
        <row r="400">
          <cell r="A400" t="str">
            <v>Uddannelsesansvarlig radiograf</v>
          </cell>
          <cell r="C400" t="str">
            <v>nej</v>
          </cell>
        </row>
        <row r="401">
          <cell r="A401" t="str">
            <v>Uddannelseskonsulent</v>
          </cell>
          <cell r="C401" t="str">
            <v>nej</v>
          </cell>
        </row>
        <row r="402">
          <cell r="A402" t="str">
            <v>Uddannelsesleder</v>
          </cell>
          <cell r="C402" t="str">
            <v>ja</v>
          </cell>
        </row>
        <row r="403">
          <cell r="A403" t="str">
            <v>Uddannelsessekretær</v>
          </cell>
          <cell r="C403" t="str">
            <v>nej</v>
          </cell>
        </row>
        <row r="404">
          <cell r="A404" t="str">
            <v>Udviklingschef</v>
          </cell>
          <cell r="C404" t="str">
            <v>ja</v>
          </cell>
        </row>
        <row r="405">
          <cell r="A405" t="str">
            <v>Udviklingsdirektør</v>
          </cell>
          <cell r="C405" t="str">
            <v>ja</v>
          </cell>
        </row>
        <row r="406">
          <cell r="A406" t="str">
            <v>Udviklingskonsulent</v>
          </cell>
          <cell r="C406" t="str">
            <v>nej</v>
          </cell>
        </row>
        <row r="407">
          <cell r="A407" t="str">
            <v>Udviklingsleder</v>
          </cell>
          <cell r="C407" t="str">
            <v>ja</v>
          </cell>
        </row>
        <row r="408">
          <cell r="A408" t="str">
            <v>Ufaglært serviceassistent</v>
          </cell>
          <cell r="B408" t="str">
            <v>y</v>
          </cell>
          <cell r="C408" t="str">
            <v>nej</v>
          </cell>
        </row>
        <row r="409">
          <cell r="A409" t="str">
            <v>Uuddannet personale</v>
          </cell>
          <cell r="C409" t="str">
            <v>nej</v>
          </cell>
        </row>
        <row r="410">
          <cell r="A410" t="str">
            <v>Vagtbærende overlæge</v>
          </cell>
          <cell r="C410" t="str">
            <v>nej</v>
          </cell>
        </row>
        <row r="411">
          <cell r="A411" t="str">
            <v>Vaskerichef</v>
          </cell>
          <cell r="C411" t="str">
            <v>ja</v>
          </cell>
        </row>
        <row r="412">
          <cell r="A412" t="str">
            <v>Vaskerimedhjælper</v>
          </cell>
          <cell r="C412" t="str">
            <v>nej</v>
          </cell>
        </row>
        <row r="413">
          <cell r="A413" t="str">
            <v>Vicecenterleder</v>
          </cell>
          <cell r="C413" t="str">
            <v>ja</v>
          </cell>
        </row>
        <row r="414">
          <cell r="A414" t="str">
            <v>Vicechefjordemoder</v>
          </cell>
          <cell r="C414" t="str">
            <v>ja</v>
          </cell>
        </row>
        <row r="415">
          <cell r="A415" t="str">
            <v>Vicedirektør</v>
          </cell>
          <cell r="C415" t="str">
            <v>ja</v>
          </cell>
        </row>
        <row r="416">
          <cell r="A416" t="str">
            <v>Vicedirektør (læge)</v>
          </cell>
          <cell r="C416" t="str">
            <v>ja</v>
          </cell>
        </row>
        <row r="417">
          <cell r="A417" t="str">
            <v>Vicedriftschef</v>
          </cell>
          <cell r="C417" t="str">
            <v>ja</v>
          </cell>
        </row>
        <row r="418">
          <cell r="A418" t="str">
            <v>Viceforstander</v>
          </cell>
          <cell r="C418" t="str">
            <v>ja</v>
          </cell>
        </row>
        <row r="419">
          <cell r="A419" t="str">
            <v>Værkstedsassistent</v>
          </cell>
          <cell r="C419" t="str">
            <v>nej</v>
          </cell>
        </row>
        <row r="420">
          <cell r="A420" t="str">
            <v>Webmedarbejder</v>
          </cell>
          <cell r="C420" t="str">
            <v>nej</v>
          </cell>
        </row>
        <row r="421">
          <cell r="A421" t="str">
            <v>Økonoma</v>
          </cell>
          <cell r="C421" t="str">
            <v>nej</v>
          </cell>
        </row>
        <row r="422">
          <cell r="A422" t="str">
            <v>Økonomi- og Planlægningschef</v>
          </cell>
          <cell r="C422" t="str">
            <v>ja</v>
          </cell>
        </row>
        <row r="423">
          <cell r="A423" t="str">
            <v>Økonomichef</v>
          </cell>
          <cell r="C423" t="str">
            <v>ja</v>
          </cell>
        </row>
        <row r="424">
          <cell r="A424" t="str">
            <v>Økonomichef NSR</v>
          </cell>
          <cell r="C424" t="str">
            <v>ja</v>
          </cell>
        </row>
        <row r="425">
          <cell r="A425" t="str">
            <v>Økonomidirektør</v>
          </cell>
          <cell r="C425" t="str">
            <v>ja</v>
          </cell>
        </row>
        <row r="426">
          <cell r="A426" t="str">
            <v>Økonomikonsulent</v>
          </cell>
          <cell r="C426" t="str">
            <v>nej</v>
          </cell>
        </row>
        <row r="427">
          <cell r="A427" t="str">
            <v>Økonomimedarbejder</v>
          </cell>
          <cell r="C427" t="str">
            <v>nej</v>
          </cell>
        </row>
        <row r="428">
          <cell r="A428" t="str">
            <v>Øreproptekniker</v>
          </cell>
          <cell r="C428" t="str">
            <v>nej</v>
          </cell>
        </row>
      </sheetData>
      <sheetData sheetId="8">
        <row r="1">
          <cell r="A1" t="str">
            <v>Månedsløn bagud</v>
          </cell>
          <cell r="C1" t="str">
            <v>Dagvagt</v>
          </cell>
          <cell r="E1" t="str">
            <v>Ja</v>
          </cell>
          <cell r="F1" t="str">
            <v>F</v>
          </cell>
          <cell r="G1" t="str">
            <v>Trin</v>
          </cell>
          <cell r="H1" t="str">
            <v>Arbejdsmiljøgruppemedlem</v>
          </cell>
          <cell r="L1" t="str">
            <v>Tjenestefrihed uden løn</v>
          </cell>
          <cell r="M1" t="str">
            <v>Andet arbejde</v>
          </cell>
          <cell r="O1" t="str">
            <v>Administration Holbæk</v>
          </cell>
        </row>
        <row r="2">
          <cell r="A2" t="str">
            <v>Månedsløn forud</v>
          </cell>
          <cell r="C2" t="str">
            <v>Aftenvagt</v>
          </cell>
          <cell r="E2" t="str">
            <v>Nej</v>
          </cell>
          <cell r="F2" t="str">
            <v>K</v>
          </cell>
          <cell r="G2" t="str">
            <v>kr.</v>
          </cell>
          <cell r="H2" t="str">
            <v>Arbejdstidsnorm pr. uge</v>
          </cell>
          <cell r="L2" t="str">
            <v>Tjenestefrihed med løn</v>
          </cell>
          <cell r="M2" t="str">
            <v>Andet arbejde i Region Sjælland</v>
          </cell>
          <cell r="N2" t="str">
            <v>Ikke relevant</v>
          </cell>
          <cell r="O2" t="str">
            <v>Administrationen/Stab  - Roskilde</v>
          </cell>
        </row>
        <row r="3">
          <cell r="A3" t="str">
            <v>Måneds-/ timeløn</v>
          </cell>
          <cell r="C3" t="str">
            <v>Nattevagt</v>
          </cell>
          <cell r="F3" t="str">
            <v>Z</v>
          </cell>
          <cell r="H3" t="str">
            <v>Fastansættelse</v>
          </cell>
          <cell r="L3" t="str">
            <v>Orlov uden løn</v>
          </cell>
          <cell r="M3" t="str">
            <v>Efterløn</v>
          </cell>
          <cell r="N3" t="str">
            <v>Straffeattest</v>
          </cell>
          <cell r="O3" t="str">
            <v xml:space="preserve">Administrationen/Stab - Nykøbing F. </v>
          </cell>
          <cell r="P3" t="str">
            <v>Forhåndsaftale- skriv i begrundelsen</v>
          </cell>
        </row>
        <row r="4">
          <cell r="C4" t="str">
            <v>Skiftende</v>
          </cell>
          <cell r="H4" t="str">
            <v>Flere tjenestesteder</v>
          </cell>
          <cell r="L4" t="str">
            <v>Orlov med løn</v>
          </cell>
          <cell r="M4" t="str">
            <v>Eget ønske</v>
          </cell>
          <cell r="N4" t="str">
            <v>Børneattest</v>
          </cell>
          <cell r="O4" t="str">
            <v>Administrationen/Stab - Næstved</v>
          </cell>
          <cell r="P4" t="str">
            <v>Individuelt tillæg:(vælg fra listen)</v>
          </cell>
        </row>
        <row r="5">
          <cell r="C5" t="str">
            <v>Ansvarshav. aften/nat</v>
          </cell>
          <cell r="H5" t="str">
            <v>Forlængelse af ansættelsen</v>
          </cell>
          <cell r="L5" t="str">
            <v>Pasning af alvorligt sygt barn</v>
          </cell>
          <cell r="M5" t="str">
            <v>Emigration</v>
          </cell>
          <cell r="N5" t="str">
            <v>Straffe- og børneattest</v>
          </cell>
          <cell r="O5" t="str">
            <v>Akut - Køge</v>
          </cell>
          <cell r="P5" t="str">
            <v>&gt;1 års ans. for fleksibilitet</v>
          </cell>
        </row>
        <row r="6">
          <cell r="A6" t="str">
            <v>Nyansættelse</v>
          </cell>
          <cell r="C6" t="str">
            <v>Formaliseret (overlæg.)</v>
          </cell>
          <cell r="E6" t="str">
            <v>Ja</v>
          </cell>
          <cell r="H6" t="str">
            <v>Fri telefon</v>
          </cell>
          <cell r="L6" t="str">
            <v>Pasning af børn med nedsat funktionsevne mv.</v>
          </cell>
          <cell r="M6" t="str">
            <v>Orlov/uddannelse</v>
          </cell>
          <cell r="O6" t="str">
            <v>Akut - Slagelse</v>
          </cell>
          <cell r="P6" t="str">
            <v>§ 37-tillæg (tidl. §40)</v>
          </cell>
        </row>
        <row r="7">
          <cell r="A7" t="str">
            <v>Overflytning</v>
          </cell>
          <cell r="E7" t="str">
            <v>Ikke relevant</v>
          </cell>
          <cell r="H7" t="str">
            <v>Individuelt tillæg</v>
          </cell>
          <cell r="L7" t="str">
            <v>Pasning af døende i hjemmet</v>
          </cell>
          <cell r="M7" t="str">
            <v>Pension</v>
          </cell>
          <cell r="O7" t="str">
            <v>Akut Holbæk</v>
          </cell>
          <cell r="P7" t="str">
            <v>1-årig specialerettet udd.</v>
          </cell>
        </row>
        <row r="8">
          <cell r="H8" t="str">
            <v>Konstitution</v>
          </cell>
          <cell r="M8" t="str">
            <v>Pension (forlader arbejdsmarkedet)</v>
          </cell>
          <cell r="O8" t="str">
            <v>Akut Nykøbing F.</v>
          </cell>
          <cell r="P8" t="str">
            <v>2007 tillæg</v>
          </cell>
        </row>
        <row r="9">
          <cell r="A9" t="str">
            <v>For.</v>
          </cell>
          <cell r="H9" t="str">
            <v>Omkostningsfordeling</v>
          </cell>
          <cell r="M9" t="str">
            <v>Sygdom</v>
          </cell>
          <cell r="O9" t="str">
            <v>Anæstesi - Køge</v>
          </cell>
          <cell r="P9" t="str">
            <v>4 års efr. psyk+epil SL forh.</v>
          </cell>
        </row>
        <row r="10">
          <cell r="A10" t="str">
            <v>Ind.</v>
          </cell>
          <cell r="H10" t="str">
            <v>Overflytning</v>
          </cell>
          <cell r="M10" t="str">
            <v>Vikar ophørt</v>
          </cell>
          <cell r="O10" t="str">
            <v>Anæstesi - Næstved</v>
          </cell>
          <cell r="P10" t="str">
            <v>7,5% geografisk</v>
          </cell>
        </row>
        <row r="11">
          <cell r="H11" t="str">
            <v>Stilling/titelskift</v>
          </cell>
          <cell r="M11" t="str">
            <v>Værnepligt</v>
          </cell>
          <cell r="O11" t="str">
            <v>Anæstesi - Roskilde</v>
          </cell>
          <cell r="P11" t="str">
            <v>Administrative opgaver</v>
          </cell>
        </row>
        <row r="12">
          <cell r="C12" t="str">
            <v>Overenskomstansat</v>
          </cell>
          <cell r="H12" t="str">
            <v>Tillæg - ophører</v>
          </cell>
          <cell r="O12" t="str">
            <v>Anæstesi - Slagelse/Ringsted</v>
          </cell>
          <cell r="P12" t="str">
            <v>Adskilte arbejdspladser</v>
          </cell>
        </row>
        <row r="13">
          <cell r="C13" t="str">
            <v>Elev</v>
          </cell>
          <cell r="H13" t="str">
            <v>Tillæg iht. forhåndsaftale</v>
          </cell>
          <cell r="O13" t="str">
            <v>Anæstesi Nykøbing F.</v>
          </cell>
          <cell r="P13" t="str">
            <v>Afd. funktioner</v>
          </cell>
        </row>
        <row r="14">
          <cell r="C14" t="str">
            <v>Honorar/Vederlag</v>
          </cell>
          <cell r="H14" t="str">
            <v>Tillidsrepræsentant</v>
          </cell>
          <cell r="O14" t="str">
            <v>Anæstesien Holbæk</v>
          </cell>
          <cell r="P14" t="str">
            <v>Afdelingslederfunktion</v>
          </cell>
        </row>
        <row r="15">
          <cell r="C15" t="str">
            <v>Flexjob</v>
          </cell>
          <cell r="H15" t="str">
            <v>Ændring af vagttype</v>
          </cell>
          <cell r="O15" t="str">
            <v>Arbejdsmedicinsk - Køge</v>
          </cell>
          <cell r="P15" t="str">
            <v>Afdelingsportør</v>
          </cell>
        </row>
        <row r="16">
          <cell r="C16" t="str">
            <v>Løntilskud</v>
          </cell>
          <cell r="O16" t="str">
            <v>Arbejdsmedicinsk - Slagelse</v>
          </cell>
          <cell r="P16" t="str">
            <v>Affaldshåndtering</v>
          </cell>
        </row>
        <row r="17">
          <cell r="O17" t="str">
            <v>Arbejdsmedicinsk Nykøbing F.</v>
          </cell>
          <cell r="P17" t="str">
            <v>Afløser</v>
          </cell>
        </row>
        <row r="18">
          <cell r="O18" t="str">
            <v>Billeddiagnostik - Køge</v>
          </cell>
          <cell r="P18" t="str">
            <v>Afløser ved Patientbus</v>
          </cell>
        </row>
        <row r="19">
          <cell r="O19" t="str">
            <v>Billeddiagnostik - Roskilde</v>
          </cell>
          <cell r="P19" t="str">
            <v>Afløserkorps</v>
          </cell>
        </row>
        <row r="20">
          <cell r="O20" t="str">
            <v>Brystkirurgi – Ringsted</v>
          </cell>
          <cell r="P20" t="str">
            <v>Afsnitsansvarlig</v>
          </cell>
        </row>
        <row r="21">
          <cell r="O21" t="str">
            <v>Byggeprojektenheden - Slagelse</v>
          </cell>
          <cell r="P21" t="str">
            <v>Afsnitsbioanalytiker</v>
          </cell>
        </row>
        <row r="22">
          <cell r="O22" t="str">
            <v>Dermatologisk - Roskilde</v>
          </cell>
          <cell r="P22" t="str">
            <v>Afsnitsledelse</v>
          </cell>
        </row>
        <row r="23">
          <cell r="O23" t="str">
            <v>Fys, Ergo Holbæk</v>
          </cell>
          <cell r="P23" t="str">
            <v>Akkupunktur</v>
          </cell>
        </row>
        <row r="24">
          <cell r="O24" t="str">
            <v>Fysio- Nuklearmedicinsk - Næstved</v>
          </cell>
          <cell r="P24" t="str">
            <v>Aktiv indsats</v>
          </cell>
        </row>
        <row r="25">
          <cell r="O25" t="str">
            <v>Garantiklinik - Ringsted</v>
          </cell>
          <cell r="P25" t="str">
            <v>Akuterfaring</v>
          </cell>
        </row>
        <row r="26">
          <cell r="O26" t="str">
            <v>Gearti - Næstved</v>
          </cell>
          <cell r="P26" t="str">
            <v>Akutfunktion</v>
          </cell>
        </row>
        <row r="27">
          <cell r="L27" t="str">
            <v/>
          </cell>
          <cell r="M27" t="str">
            <v/>
          </cell>
          <cell r="O27" t="str">
            <v>Generel - Køge</v>
          </cell>
          <cell r="P27" t="str">
            <v>Alenefunktion</v>
          </cell>
        </row>
        <row r="28">
          <cell r="L28" t="str">
            <v/>
          </cell>
          <cell r="M28" t="str">
            <v/>
          </cell>
          <cell r="O28" t="str">
            <v>Generel - Roskilde</v>
          </cell>
          <cell r="P28" t="str">
            <v>ALS-team</v>
          </cell>
        </row>
        <row r="29">
          <cell r="L29" t="str">
            <v/>
          </cell>
          <cell r="O29" t="str">
            <v>Geriatri - Slagelse</v>
          </cell>
          <cell r="P29" t="str">
            <v>Ambulatoriefunktion</v>
          </cell>
        </row>
        <row r="30">
          <cell r="L30" t="str">
            <v/>
          </cell>
          <cell r="O30" t="str">
            <v>Geriatri Nykøbing F.</v>
          </cell>
          <cell r="P30" t="str">
            <v>AMIR</v>
          </cell>
        </row>
        <row r="31">
          <cell r="O31" t="str">
            <v>Geriatrisk - Roskilde</v>
          </cell>
          <cell r="P31" t="str">
            <v>Ammeteam</v>
          </cell>
        </row>
        <row r="32">
          <cell r="O32" t="str">
            <v>Gyn/Obs - Roskilde</v>
          </cell>
          <cell r="P32" t="str">
            <v>AMPS-testere</v>
          </cell>
        </row>
        <row r="33">
          <cell r="O33" t="str">
            <v>Gynækologi/obstetrik Holbæk</v>
          </cell>
          <cell r="P33" t="str">
            <v>Analyser</v>
          </cell>
        </row>
        <row r="34">
          <cell r="O34" t="str">
            <v>Gynækologisk - Næstved</v>
          </cell>
          <cell r="P34" t="str">
            <v>Anretning på afdelingen</v>
          </cell>
        </row>
        <row r="35">
          <cell r="O35" t="str">
            <v>Gynækologisk/obstetrik Nykøbing F.</v>
          </cell>
          <cell r="P35" t="str">
            <v>Ansv personaleuniform/garderob</v>
          </cell>
        </row>
        <row r="36">
          <cell r="O36" t="str">
            <v>Hæmatologisk - Roskilde</v>
          </cell>
          <cell r="P36" t="str">
            <v>Ansvar for rygklinik</v>
          </cell>
        </row>
        <row r="37">
          <cell r="O37" t="str">
            <v>Immunologi - Regional funktion</v>
          </cell>
          <cell r="P37" t="str">
            <v>Ansvarlig for MVU området</v>
          </cell>
        </row>
        <row r="38">
          <cell r="O38" t="str">
            <v>Intern medicin Nykøbing F.</v>
          </cell>
          <cell r="P38" t="str">
            <v>Ansvarlighed</v>
          </cell>
        </row>
        <row r="39">
          <cell r="O39" t="str">
            <v>Kalundborg Sundheds- og Akuthus</v>
          </cell>
          <cell r="P39" t="str">
            <v>Ansvarsfuld</v>
          </cell>
        </row>
        <row r="40">
          <cell r="O40" t="str">
            <v>Kardiologisk - Roskilde</v>
          </cell>
          <cell r="P40" t="str">
            <v>Ansvarshavende</v>
          </cell>
        </row>
        <row r="41">
          <cell r="O41" t="str">
            <v>Kirurgi - Slagelse</v>
          </cell>
          <cell r="P41" t="str">
            <v>Ansvarsområder</v>
          </cell>
        </row>
        <row r="42">
          <cell r="O42" t="str">
            <v>Kirurgi Holbæk</v>
          </cell>
          <cell r="P42" t="str">
            <v>Anæstesi</v>
          </cell>
        </row>
        <row r="43">
          <cell r="O43" t="str">
            <v>Kirurgi Nykøbing F.</v>
          </cell>
          <cell r="P43" t="str">
            <v>Apopleksiområdet</v>
          </cell>
        </row>
        <row r="44">
          <cell r="O44" t="str">
            <v>Kirurgisk - Køge</v>
          </cell>
          <cell r="P44" t="str">
            <v>Apoteket</v>
          </cell>
        </row>
        <row r="45">
          <cell r="O45" t="str">
            <v>Kirurgisk - Roskilde</v>
          </cell>
          <cell r="P45" t="str">
            <v>Apparaturregistrering</v>
          </cell>
        </row>
        <row r="46">
          <cell r="O46" t="str">
            <v>Klinisk Biokemi - Regional funktion</v>
          </cell>
          <cell r="P46" t="str">
            <v>Arb. med sk. landsdæk. funkt.</v>
          </cell>
        </row>
        <row r="47">
          <cell r="O47" t="str">
            <v>Klinisk Biokemi Holbæk</v>
          </cell>
          <cell r="P47" t="str">
            <v>Arbejde i Lægemiddelkomitéen</v>
          </cell>
        </row>
        <row r="48">
          <cell r="O48" t="str">
            <v>Klinisk Biokemisk - Køge</v>
          </cell>
          <cell r="P48" t="str">
            <v>Arbejde indenfor ALS</v>
          </cell>
        </row>
        <row r="49">
          <cell r="O49" t="str">
            <v>Klinisk Biokemisk - Roskilde</v>
          </cell>
          <cell r="P49" t="str">
            <v>Arbejde med særlig målgruppe</v>
          </cell>
        </row>
        <row r="50">
          <cell r="O50" t="str">
            <v>Klinisk fysiologi Holbæk</v>
          </cell>
          <cell r="P50" t="str">
            <v>Arbejdets særlige karakter</v>
          </cell>
        </row>
        <row r="51">
          <cell r="O51" t="str">
            <v>Klinisk Fysiologisk - Køge</v>
          </cell>
          <cell r="P51" t="str">
            <v>Arbejds-/Ansvarsområde</v>
          </cell>
        </row>
        <row r="52">
          <cell r="O52" t="str">
            <v>Lærlinge og elever - Næst./Slag./Ring.</v>
          </cell>
          <cell r="P52" t="str">
            <v>Arbejdsindsats</v>
          </cell>
        </row>
        <row r="53">
          <cell r="O53" t="str">
            <v>Mammakirurgisk- Ringsted</v>
          </cell>
          <cell r="P53" t="str">
            <v>Arbejdsmiljø</v>
          </cell>
        </row>
        <row r="54">
          <cell r="O54" t="str">
            <v>Medicinsk - Køge</v>
          </cell>
          <cell r="P54" t="str">
            <v>Arbejdspladsforum</v>
          </cell>
        </row>
        <row r="55">
          <cell r="O55" t="str">
            <v>Medicinsk - Næstved</v>
          </cell>
          <cell r="P55" t="str">
            <v>Arbejdstidsbestemt tillæg</v>
          </cell>
        </row>
        <row r="56">
          <cell r="O56" t="str">
            <v>Medicinsk - Roskilde</v>
          </cell>
          <cell r="P56" t="str">
            <v>ATCN</v>
          </cell>
        </row>
        <row r="57">
          <cell r="O57" t="str">
            <v>Medicinsk - Slagelse</v>
          </cell>
          <cell r="P57" t="str">
            <v>Auditor</v>
          </cell>
        </row>
        <row r="58">
          <cell r="O58" t="str">
            <v>Medicinsk Holbæk</v>
          </cell>
          <cell r="P58" t="str">
            <v>Autoclaver</v>
          </cell>
        </row>
        <row r="59">
          <cell r="O59" t="str">
            <v>Medico - Næstved</v>
          </cell>
          <cell r="P59" t="str">
            <v>Autorisation</v>
          </cell>
        </row>
        <row r="60">
          <cell r="O60" t="str">
            <v>Medicoteknik Nykøbing F.</v>
          </cell>
          <cell r="P60" t="str">
            <v>Beklædningsgodtgørelse</v>
          </cell>
        </row>
        <row r="61">
          <cell r="O61" t="str">
            <v>Mikrobiologi - Regional funktion</v>
          </cell>
          <cell r="P61" t="str">
            <v>Belastende klientgr./-afdeling</v>
          </cell>
        </row>
        <row r="62">
          <cell r="O62" t="str">
            <v>Nakskov Sundhedscenter</v>
          </cell>
          <cell r="P62" t="str">
            <v>Beredskabsansvarlig</v>
          </cell>
        </row>
        <row r="63">
          <cell r="O63" t="str">
            <v>Neurologisk - Næstved</v>
          </cell>
          <cell r="P63" t="str">
            <v>Beredskabssekretær</v>
          </cell>
        </row>
        <row r="64">
          <cell r="O64" t="str">
            <v>Neurologisk - Roskilde</v>
          </cell>
          <cell r="P64" t="str">
            <v>Betjening af kioskvogn</v>
          </cell>
        </row>
        <row r="65">
          <cell r="O65" t="str">
            <v>Onkologi - Næstved</v>
          </cell>
          <cell r="P65" t="str">
            <v>Boligadministration</v>
          </cell>
        </row>
        <row r="66">
          <cell r="O66" t="str">
            <v>Onkologisk - Roskilde</v>
          </cell>
          <cell r="P66" t="str">
            <v>Bookingfunktion</v>
          </cell>
        </row>
        <row r="67">
          <cell r="O67" t="str">
            <v>Ortopædkirurgi Holbæk</v>
          </cell>
          <cell r="P67" t="str">
            <v>botolinum funktion</v>
          </cell>
        </row>
        <row r="68">
          <cell r="O68" t="str">
            <v>Ortopædkirurgi Nykøbing F.</v>
          </cell>
          <cell r="P68" t="str">
            <v>Bredden i opgavefunktioner</v>
          </cell>
        </row>
        <row r="69">
          <cell r="O69" t="str">
            <v>Ortopædkirurgi- Næstved/Slagelse</v>
          </cell>
          <cell r="P69" t="str">
            <v>Bækkenbundspalpation</v>
          </cell>
        </row>
        <row r="70">
          <cell r="O70" t="str">
            <v>Ortopædkirurgisk - Køge</v>
          </cell>
          <cell r="P70" t="str">
            <v>Børneområdet, erfaring</v>
          </cell>
        </row>
        <row r="71">
          <cell r="O71" t="str">
            <v>Patologi - Næstved/Slagelse</v>
          </cell>
          <cell r="P71" t="str">
            <v>Børnespeciale</v>
          </cell>
        </row>
        <row r="72">
          <cell r="O72" t="str">
            <v>Patologisk - Roskilde</v>
          </cell>
          <cell r="P72" t="str">
            <v>Certificeringskursus</v>
          </cell>
        </row>
        <row r="73">
          <cell r="O73" t="str">
            <v>Plastikkirurgisk - Roskilde</v>
          </cell>
          <cell r="P73" t="str">
            <v>Certifikat</v>
          </cell>
        </row>
        <row r="74">
          <cell r="O74" t="str">
            <v>Praksisreservelæger - Næstved/Slagelse</v>
          </cell>
          <cell r="P74" t="str">
            <v>Chaufførtillæg</v>
          </cell>
        </row>
        <row r="75">
          <cell r="O75" t="str">
            <v>Psyk. Afd. for Børne og ungdomspsykiatri</v>
          </cell>
          <cell r="P75" t="str">
            <v>Chefkonsulent</v>
          </cell>
        </row>
        <row r="76">
          <cell r="O76" t="str">
            <v>Psyk. Afd. for specialfunktioner</v>
          </cell>
          <cell r="P76" t="str">
            <v>CT-scanning</v>
          </cell>
        </row>
        <row r="77">
          <cell r="O77" t="str">
            <v>Psyk. Enhed for brugerst. Psykiatri</v>
          </cell>
          <cell r="P77" t="str">
            <v>Daglig Ledelse</v>
          </cell>
        </row>
        <row r="78">
          <cell r="O78" t="str">
            <v>Psyk. Ledelse</v>
          </cell>
          <cell r="P78" t="str">
            <v>Daglig planlægning</v>
          </cell>
        </row>
        <row r="79">
          <cell r="O79" t="str">
            <v>Psyk. Praksiskonsulenter</v>
          </cell>
          <cell r="P79" t="str">
            <v>Danske Kvalitetsmodel</v>
          </cell>
        </row>
        <row r="80">
          <cell r="O80" t="str">
            <v>Psyk. Psyk info</v>
          </cell>
          <cell r="P80" t="str">
            <v>Dataregistrering</v>
          </cell>
        </row>
        <row r="81">
          <cell r="O81" t="str">
            <v>Psyk. Psykiatrien Syd</v>
          </cell>
          <cell r="P81" t="str">
            <v>Delt tjeneste</v>
          </cell>
        </row>
        <row r="82">
          <cell r="O82" t="str">
            <v>Psyk. Psykiatrien Vest</v>
          </cell>
          <cell r="P82" t="str">
            <v>Depottjeneste</v>
          </cell>
        </row>
        <row r="83">
          <cell r="O83" t="str">
            <v>Psyk. Psykiatrien Øst</v>
          </cell>
          <cell r="P83" t="str">
            <v>Depottjeneste 3 år</v>
          </cell>
        </row>
        <row r="84">
          <cell r="O84" t="str">
            <v>Psyk. Psykiatrihuset</v>
          </cell>
          <cell r="P84" t="str">
            <v>Diabetespatienter</v>
          </cell>
        </row>
        <row r="85">
          <cell r="O85" t="str">
            <v>Psyk. Psykiatriområdet</v>
          </cell>
          <cell r="P85" t="str">
            <v>Dialysetillæg</v>
          </cell>
        </row>
        <row r="86">
          <cell r="O86" t="str">
            <v>Psyk. Psykiatrisk forskningsenhed</v>
          </cell>
          <cell r="P86" t="str">
            <v>Difference - Klinisk Vejleder</v>
          </cell>
        </row>
        <row r="87">
          <cell r="O87" t="str">
            <v>Psyk. Psykiatrisk visitationsklinik</v>
          </cell>
          <cell r="P87" t="str">
            <v>Difference - Ph.d. studerende</v>
          </cell>
        </row>
        <row r="88">
          <cell r="O88" t="str">
            <v>Psyk. Retspsykiatri</v>
          </cell>
          <cell r="P88" t="str">
            <v>Difference - Skemalægger</v>
          </cell>
        </row>
        <row r="89">
          <cell r="O89" t="str">
            <v>Psyk. Stabsoverlægefunktionen</v>
          </cell>
          <cell r="P89" t="str">
            <v>Difference - Spec. Kompetence</v>
          </cell>
        </row>
        <row r="90">
          <cell r="O90" t="str">
            <v>Pædiatri - Næstved</v>
          </cell>
          <cell r="P90" t="str">
            <v>Differencetrin</v>
          </cell>
        </row>
        <row r="91">
          <cell r="O91" t="str">
            <v>Pædiatri Holbæk</v>
          </cell>
          <cell r="P91" t="str">
            <v>Diplomkursus, ekstra</v>
          </cell>
        </row>
        <row r="92">
          <cell r="O92" t="str">
            <v>Pædiatri Nykøbing F.</v>
          </cell>
          <cell r="P92" t="str">
            <v>Diplomstudie</v>
          </cell>
        </row>
        <row r="93">
          <cell r="O93" t="str">
            <v>Pædiatrisk - Roskilde</v>
          </cell>
          <cell r="P93" t="str">
            <v>Diplomuddannelse</v>
          </cell>
        </row>
        <row r="94">
          <cell r="O94" t="str">
            <v>Radiologi - Ringsted</v>
          </cell>
          <cell r="P94" t="str">
            <v>Disp. 5 ugers op udd.</v>
          </cell>
        </row>
        <row r="95">
          <cell r="O95" t="str">
            <v>Radiologi - Slagelse</v>
          </cell>
          <cell r="P95" t="str">
            <v>Dispositionstillæg</v>
          </cell>
        </row>
        <row r="96">
          <cell r="O96" t="str">
            <v>Radiologi Holbæk</v>
          </cell>
          <cell r="P96" t="str">
            <v>Distriktsambulatorie</v>
          </cell>
        </row>
        <row r="97">
          <cell r="O97" t="str">
            <v>Radiologi Nykøbing F.</v>
          </cell>
          <cell r="P97" t="str">
            <v>Distriktssygeplejerske</v>
          </cell>
        </row>
        <row r="98">
          <cell r="O98" t="str">
            <v>Radiologi- Næstved</v>
          </cell>
          <cell r="P98" t="str">
            <v>Diverse kurser</v>
          </cell>
        </row>
        <row r="99">
          <cell r="O99" t="str">
            <v>Reumalogisk - Roskilde</v>
          </cell>
          <cell r="P99" t="str">
            <v>Dobbelt funktion</v>
          </cell>
        </row>
        <row r="100">
          <cell r="O100" t="str">
            <v>Reumalogisk- Køge</v>
          </cell>
          <cell r="P100" t="str">
            <v>DRG-ansvarlig</v>
          </cell>
        </row>
        <row r="101">
          <cell r="O101" t="str">
            <v>Reumalogisk/geriatrisk - Køge</v>
          </cell>
          <cell r="P101" t="str">
            <v>DRG-opgaver</v>
          </cell>
        </row>
        <row r="102">
          <cell r="O102" t="str">
            <v>Reumatologi Nykøbing F.</v>
          </cell>
          <cell r="P102" t="str">
            <v>Driftsopgaver</v>
          </cell>
        </row>
        <row r="103">
          <cell r="O103" t="str">
            <v>Reumatologi, fys, ergo - Næst./Slag./Ring.</v>
          </cell>
          <cell r="P103" t="str">
            <v>Dukketeater</v>
          </cell>
        </row>
        <row r="104">
          <cell r="O104" t="str">
            <v>Service - Køge</v>
          </cell>
          <cell r="P104" t="str">
            <v>E-fakturering</v>
          </cell>
        </row>
        <row r="105">
          <cell r="O105" t="str">
            <v>Service - Roskilde</v>
          </cell>
          <cell r="P105" t="str">
            <v>Effektivitet i arbejdet</v>
          </cell>
        </row>
        <row r="106">
          <cell r="O106" t="str">
            <v>Socialrådgiverne - Køge</v>
          </cell>
          <cell r="P106" t="str">
            <v>Efterudd., Diabetes Mellitus</v>
          </cell>
        </row>
        <row r="107">
          <cell r="O107" t="str">
            <v>Socialrådgiverne - Roskilde</v>
          </cell>
          <cell r="P107" t="str">
            <v>Efteruddannelse</v>
          </cell>
        </row>
        <row r="108">
          <cell r="O108" t="str">
            <v>Sygehusledelse  - Køge</v>
          </cell>
          <cell r="P108" t="str">
            <v>Efteruddannelse - kort varigh.</v>
          </cell>
        </row>
        <row r="109">
          <cell r="O109" t="str">
            <v>Sygehusledelse - Roskilde</v>
          </cell>
          <cell r="P109" t="str">
            <v>Efteruddannelse - lang varigh.</v>
          </cell>
        </row>
        <row r="110">
          <cell r="O110" t="str">
            <v>Sygehusledelse Holbæk</v>
          </cell>
          <cell r="P110" t="str">
            <v>Efteruddannelse, cardiologisk</v>
          </cell>
        </row>
        <row r="111">
          <cell r="O111" t="str">
            <v>Sygehusledelsen - Næstved</v>
          </cell>
          <cell r="P111" t="str">
            <v>Efteruddannelse, operation</v>
          </cell>
        </row>
        <row r="112">
          <cell r="O112" t="str">
            <v>Sygehusledelsen Nykøbing F.</v>
          </cell>
          <cell r="P112" t="str">
            <v>Efteruddannelse, pædiatri</v>
          </cell>
        </row>
        <row r="113">
          <cell r="O113" t="str">
            <v>Tand- mund- kæbe - Næstved</v>
          </cell>
          <cell r="P113" t="str">
            <v>Efteruddannelse, sosu</v>
          </cell>
        </row>
        <row r="114">
          <cell r="O114" t="str">
            <v>Teknisk Afdeling - Køge</v>
          </cell>
          <cell r="P114" t="str">
            <v>Egenkontrol</v>
          </cell>
        </row>
        <row r="115">
          <cell r="O115" t="str">
            <v>Teknisk Afdeling - Roskilde</v>
          </cell>
          <cell r="P115" t="str">
            <v>Ejendomsfunktioner</v>
          </cell>
        </row>
        <row r="116">
          <cell r="O116" t="str">
            <v>Urologi - Næstved</v>
          </cell>
          <cell r="P116" t="str">
            <v>Eksp. colorectale pat.</v>
          </cell>
        </row>
        <row r="117">
          <cell r="O117" t="str">
            <v>Urologisk Afdeling - Roskilde</v>
          </cell>
          <cell r="P117" t="str">
            <v>Ekspertise</v>
          </cell>
        </row>
        <row r="118">
          <cell r="O118" t="str">
            <v>Øjenafdelingen - Næstved</v>
          </cell>
          <cell r="P118" t="str">
            <v>Eksterne kunder</v>
          </cell>
        </row>
        <row r="119">
          <cell r="O119" t="str">
            <v>Øjenafdelingen - Roskilde</v>
          </cell>
          <cell r="P119" t="str">
            <v>Ekstraordinær aktivitet</v>
          </cell>
        </row>
        <row r="120">
          <cell r="O120" t="str">
            <v>Øre Næse Hals - Køge</v>
          </cell>
          <cell r="P120" t="str">
            <v>EMG, ENG, EP, EEG</v>
          </cell>
        </row>
        <row r="121">
          <cell r="O121" t="str">
            <v>Øre- næse- Hals - Næstved/Slagelse</v>
          </cell>
          <cell r="P121" t="str">
            <v>EMU</v>
          </cell>
        </row>
        <row r="122">
          <cell r="O122" t="str">
            <v>Øre Næse Hals - Roskilde</v>
          </cell>
          <cell r="P122" t="str">
            <v>Endoskopi</v>
          </cell>
        </row>
        <row r="123">
          <cell r="P123" t="str">
            <v>Eneansvar aften/nat</v>
          </cell>
        </row>
        <row r="124">
          <cell r="P124" t="str">
            <v>Eneansvar f. Kalundborg Sygehu</v>
          </cell>
        </row>
        <row r="125">
          <cell r="P125" t="str">
            <v>Eneansvarlig</v>
          </cell>
        </row>
        <row r="126">
          <cell r="P126" t="str">
            <v>Eneansvarlig blodbank</v>
          </cell>
        </row>
        <row r="127">
          <cell r="P127" t="str">
            <v>Engagement</v>
          </cell>
        </row>
        <row r="128">
          <cell r="P128" t="str">
            <v>Engagement i arbejdet</v>
          </cell>
        </row>
        <row r="129">
          <cell r="P129" t="str">
            <v>Engagement/selvstændighed</v>
          </cell>
        </row>
        <row r="130">
          <cell r="P130" t="str">
            <v>Enggården luk/sikr</v>
          </cell>
        </row>
        <row r="131">
          <cell r="P131" t="str">
            <v>Epi.kir.</v>
          </cell>
        </row>
        <row r="132">
          <cell r="P132" t="str">
            <v>ERCP i fællesamb.</v>
          </cell>
        </row>
        <row r="133">
          <cell r="P133" t="str">
            <v>Erf. arb. m. psyk. patienter</v>
          </cell>
        </row>
        <row r="134">
          <cell r="P134" t="str">
            <v>Erf. med kommunik./formidling</v>
          </cell>
        </row>
        <row r="135">
          <cell r="P135" t="str">
            <v>Erfa. og indsigt i brug. behov</v>
          </cell>
        </row>
        <row r="136">
          <cell r="P136" t="str">
            <v>Erfa/specialistfunktion</v>
          </cell>
        </row>
        <row r="137">
          <cell r="P137" t="str">
            <v>Erfaring</v>
          </cell>
        </row>
        <row r="138">
          <cell r="P138" t="str">
            <v>Erfaring - viden</v>
          </cell>
        </row>
        <row r="139">
          <cell r="P139" t="str">
            <v>Erfaring fra tidl. og nuv. ans</v>
          </cell>
        </row>
        <row r="140">
          <cell r="P140" t="str">
            <v>Erfaring i varmeteknik</v>
          </cell>
        </row>
        <row r="141">
          <cell r="P141" t="str">
            <v>Erfaring vedr. sygehusdrift</v>
          </cell>
        </row>
        <row r="142">
          <cell r="P142" t="str">
            <v>Erfaringsmæssige kompetencer</v>
          </cell>
        </row>
        <row r="143">
          <cell r="P143" t="str">
            <v>Erhvervsuddannelse</v>
          </cell>
        </row>
        <row r="144">
          <cell r="P144" t="str">
            <v>Ernæring</v>
          </cell>
        </row>
        <row r="145">
          <cell r="P145" t="str">
            <v>Faglig dygtighed</v>
          </cell>
        </row>
        <row r="146">
          <cell r="P146" t="str">
            <v>Faglig færdighed</v>
          </cell>
        </row>
        <row r="147">
          <cell r="P147" t="str">
            <v>Faglig kompetence</v>
          </cell>
        </row>
        <row r="148">
          <cell r="P148" t="str">
            <v>Faglig ledelse</v>
          </cell>
        </row>
        <row r="149">
          <cell r="P149" t="str">
            <v>Faglig og personlig kompetence</v>
          </cell>
        </row>
        <row r="150">
          <cell r="P150" t="str">
            <v>Faglig selvstændighed</v>
          </cell>
        </row>
        <row r="151">
          <cell r="P151" t="str">
            <v>Faglig tiltag</v>
          </cell>
        </row>
        <row r="152">
          <cell r="P152" t="str">
            <v>Faglig udvikling</v>
          </cell>
        </row>
        <row r="153">
          <cell r="P153" t="str">
            <v>Faglig viden</v>
          </cell>
        </row>
        <row r="154">
          <cell r="P154" t="str">
            <v>Faglige kvalifikationer</v>
          </cell>
        </row>
        <row r="155">
          <cell r="P155" t="str">
            <v>Fagområder</v>
          </cell>
        </row>
        <row r="156">
          <cell r="P156" t="str">
            <v>Fast nattevagt</v>
          </cell>
        </row>
        <row r="157">
          <cell r="P157" t="str">
            <v>Fastansat vikar</v>
          </cell>
        </row>
        <row r="158">
          <cell r="P158" t="str">
            <v>Fastholdelse i stillingen</v>
          </cell>
        </row>
        <row r="159">
          <cell r="P159" t="str">
            <v>Fastholdelsestillæg</v>
          </cell>
        </row>
        <row r="160">
          <cell r="P160" t="str">
            <v>Fleksibel opgavevaretagelse</v>
          </cell>
        </row>
        <row r="161">
          <cell r="P161" t="str">
            <v>Fleksibilitet</v>
          </cell>
        </row>
        <row r="162">
          <cell r="P162" t="str">
            <v>Flere begrundelser</v>
          </cell>
        </row>
        <row r="163">
          <cell r="P163" t="str">
            <v>Flere funktioner</v>
          </cell>
        </row>
        <row r="164">
          <cell r="P164" t="str">
            <v>Flere års ansætt.</v>
          </cell>
        </row>
        <row r="165">
          <cell r="P165" t="str">
            <v>Flytte- og kørselsopgaver</v>
          </cell>
        </row>
        <row r="166">
          <cell r="P166" t="str">
            <v>Fondsfinansering</v>
          </cell>
        </row>
        <row r="167">
          <cell r="P167" t="str">
            <v>Foniatrisk Klinik</v>
          </cell>
        </row>
        <row r="168">
          <cell r="P168" t="str">
            <v>Fordeling af personaleuniform</v>
          </cell>
        </row>
        <row r="169">
          <cell r="P169" t="str">
            <v>Fordybelseskurser</v>
          </cell>
        </row>
        <row r="170">
          <cell r="P170" t="str">
            <v>Forflytningsinstruktør</v>
          </cell>
        </row>
        <row r="171">
          <cell r="P171" t="str">
            <v>Forflytningsvejleder</v>
          </cell>
        </row>
        <row r="172">
          <cell r="P172" t="str">
            <v>Forhøjet gruppeledertillæg</v>
          </cell>
        </row>
        <row r="173">
          <cell r="P173" t="str">
            <v>Forløbskoordinator</v>
          </cell>
        </row>
        <row r="174">
          <cell r="P174" t="str">
            <v>Formidling, diverse</v>
          </cell>
        </row>
        <row r="175">
          <cell r="P175" t="str">
            <v>Forv. højskolens diplomkursus</v>
          </cell>
        </row>
        <row r="176">
          <cell r="P176" t="str">
            <v>Fremstilling af komponenter</v>
          </cell>
        </row>
        <row r="177">
          <cell r="P177" t="str">
            <v>Frontfunktion</v>
          </cell>
        </row>
        <row r="178">
          <cell r="P178" t="str">
            <v>Funktion i højere stilling</v>
          </cell>
        </row>
        <row r="179">
          <cell r="P179" t="str">
            <v>Funktions- og teknisk ansvar</v>
          </cell>
        </row>
        <row r="180">
          <cell r="P180" t="str">
            <v>Funktionschef</v>
          </cell>
        </row>
        <row r="181">
          <cell r="P181" t="str">
            <v>Funktionsområder</v>
          </cell>
        </row>
        <row r="182">
          <cell r="P182" t="str">
            <v>Funktionstillæg</v>
          </cell>
        </row>
        <row r="183">
          <cell r="P183" t="str">
            <v>Fysiurgiske hjælpemidler</v>
          </cell>
        </row>
        <row r="184">
          <cell r="P184" t="str">
            <v>Fødeafdeling</v>
          </cell>
        </row>
        <row r="185">
          <cell r="P185" t="str">
            <v>Gammelt forhåndsaftaletillæg</v>
          </cell>
        </row>
        <row r="186">
          <cell r="P186" t="str">
            <v>Gennemført Canc.cur</v>
          </cell>
        </row>
        <row r="187">
          <cell r="P187" t="str">
            <v>Gennemført opskoling</v>
          </cell>
        </row>
        <row r="188">
          <cell r="P188" t="str">
            <v>Geriatrisk, erfaring</v>
          </cell>
        </row>
        <row r="189">
          <cell r="P189" t="str">
            <v>Grund-/erhvervsrelat. kursus</v>
          </cell>
        </row>
        <row r="190">
          <cell r="P190" t="str">
            <v>Grundudd. + 1 års ansættelse</v>
          </cell>
        </row>
        <row r="191">
          <cell r="P191" t="str">
            <v>Gruppeledertillæg</v>
          </cell>
        </row>
        <row r="192">
          <cell r="P192" t="str">
            <v>GT-løn Pers. kval. 2010</v>
          </cell>
        </row>
        <row r="193">
          <cell r="P193" t="str">
            <v>Gulvvaskemaskine</v>
          </cell>
        </row>
        <row r="194">
          <cell r="P194" t="str">
            <v>Harmonisering teknik</v>
          </cell>
        </row>
        <row r="195">
          <cell r="P195" t="str">
            <v>Helsepædagog Marjatta</v>
          </cell>
        </row>
        <row r="196">
          <cell r="P196" t="str">
            <v>Herbergstillæg</v>
          </cell>
        </row>
        <row r="197">
          <cell r="P197" t="str">
            <v>Hjemmesideansvar</v>
          </cell>
        </row>
        <row r="198">
          <cell r="P198" t="str">
            <v>Hjertestop</v>
          </cell>
        </row>
        <row r="199">
          <cell r="P199" t="str">
            <v>Hjælpemidler</v>
          </cell>
        </row>
        <row r="200">
          <cell r="P200" t="str">
            <v>Hospitalstillæg</v>
          </cell>
        </row>
        <row r="201">
          <cell r="P201" t="str">
            <v>Hovedansvarsområde</v>
          </cell>
        </row>
        <row r="202">
          <cell r="P202" t="str">
            <v>HR-kompetencer</v>
          </cell>
        </row>
        <row r="203">
          <cell r="P203" t="str">
            <v>Humanbiolog</v>
          </cell>
        </row>
        <row r="204">
          <cell r="P204" t="str">
            <v>Hvilerumsfunktion</v>
          </cell>
        </row>
        <row r="205">
          <cell r="P205" t="str">
            <v>Hygiejnetillæg</v>
          </cell>
        </row>
        <row r="206">
          <cell r="P206" t="str">
            <v>Håndtering af plc-styringer</v>
          </cell>
        </row>
        <row r="207">
          <cell r="P207" t="str">
            <v>ID-kort produktion</v>
          </cell>
        </row>
        <row r="208">
          <cell r="P208" t="str">
            <v>Iflg. overenskomst 2002</v>
          </cell>
        </row>
        <row r="209">
          <cell r="P209" t="str">
            <v>Implementeringssprog</v>
          </cell>
        </row>
        <row r="210">
          <cell r="P210" t="str">
            <v>Indkøb</v>
          </cell>
        </row>
        <row r="211">
          <cell r="P211" t="str">
            <v>Indkøb af materialer</v>
          </cell>
        </row>
        <row r="212">
          <cell r="P212" t="str">
            <v>Indkøb og Logistik</v>
          </cell>
        </row>
        <row r="213">
          <cell r="P213" t="str">
            <v>Indpl. pr. 31.3.2000</v>
          </cell>
        </row>
        <row r="214">
          <cell r="P214" t="str">
            <v>Ingen højeste tjenestetid</v>
          </cell>
        </row>
        <row r="215">
          <cell r="P215" t="str">
            <v>Initiativtager</v>
          </cell>
        </row>
        <row r="216">
          <cell r="P216" t="str">
            <v>Inkontinens</v>
          </cell>
        </row>
        <row r="217">
          <cell r="P217" t="str">
            <v>Institutionstillæg</v>
          </cell>
        </row>
        <row r="218">
          <cell r="P218" t="str">
            <v>Instruktion og supervision</v>
          </cell>
        </row>
        <row r="219">
          <cell r="P219" t="str">
            <v>Instruktør</v>
          </cell>
        </row>
        <row r="220">
          <cell r="P220" t="str">
            <v>Instrum.v.+bækkenkoger</v>
          </cell>
        </row>
        <row r="221">
          <cell r="P221" t="str">
            <v>Intensiv</v>
          </cell>
        </row>
        <row r="222">
          <cell r="P222" t="str">
            <v>IT funktioner</v>
          </cell>
        </row>
        <row r="223">
          <cell r="P223" t="str">
            <v>IT systemer</v>
          </cell>
        </row>
        <row r="224">
          <cell r="P224" t="str">
            <v>IT-kompetencer</v>
          </cell>
        </row>
        <row r="225">
          <cell r="P225" t="str">
            <v>IT-specialist i bb it-system</v>
          </cell>
        </row>
        <row r="226">
          <cell r="P226" t="str">
            <v>IT-viden</v>
          </cell>
        </row>
        <row r="227">
          <cell r="P227" t="str">
            <v>Jfr. forhåndsaftale</v>
          </cell>
        </row>
        <row r="228">
          <cell r="P228" t="str">
            <v>Jobrotation</v>
          </cell>
        </row>
        <row r="229">
          <cell r="P229" t="str">
            <v>Journalfunktion</v>
          </cell>
        </row>
        <row r="230">
          <cell r="P230" t="str">
            <v>Kapelfunktion (HO)</v>
          </cell>
        </row>
        <row r="231">
          <cell r="P231" t="str">
            <v>Kar.lab koordinerende opgaver</v>
          </cell>
        </row>
        <row r="232">
          <cell r="P232" t="str">
            <v>Kardiologi</v>
          </cell>
        </row>
        <row r="233">
          <cell r="P233" t="str">
            <v>Kedelhus</v>
          </cell>
        </row>
        <row r="234">
          <cell r="P234" t="str">
            <v>Kendt jordemoder</v>
          </cell>
        </row>
        <row r="235">
          <cell r="P235" t="str">
            <v>Ketogen diæt</v>
          </cell>
        </row>
        <row r="236">
          <cell r="P236" t="str">
            <v>Klin. erfaring/ansvarlighed</v>
          </cell>
        </row>
        <row r="237">
          <cell r="P237" t="str">
            <v>Klinisk besl.- forskningsmet.</v>
          </cell>
        </row>
        <row r="238">
          <cell r="P238" t="str">
            <v>Klinisk forskning</v>
          </cell>
        </row>
        <row r="239">
          <cell r="P239" t="str">
            <v>Klinisk sygeplejespecialist</v>
          </cell>
        </row>
        <row r="240">
          <cell r="P240" t="str">
            <v>Klinisk underv.på afd. niveau</v>
          </cell>
        </row>
        <row r="241">
          <cell r="P241" t="str">
            <v>Klinisk vejleder</v>
          </cell>
        </row>
        <row r="242">
          <cell r="P242" t="str">
            <v>Kliniske og personlige kvl.</v>
          </cell>
        </row>
        <row r="243">
          <cell r="P243" t="str">
            <v>Kofoedsmindetillæg</v>
          </cell>
        </row>
        <row r="244">
          <cell r="P244" t="str">
            <v>Kommunikation</v>
          </cell>
        </row>
        <row r="245">
          <cell r="P245" t="str">
            <v>Kommunom - fagdel (DK2)</v>
          </cell>
        </row>
        <row r="246">
          <cell r="P246" t="str">
            <v>Kommunom - grunddel (DK1)</v>
          </cell>
        </row>
        <row r="247">
          <cell r="P247" t="str">
            <v>Komp. for manglende pension</v>
          </cell>
        </row>
        <row r="248">
          <cell r="P248" t="str">
            <v>Kompensation funktionstillæg</v>
          </cell>
        </row>
        <row r="249">
          <cell r="P249" t="str">
            <v>Kompensationsfrihed</v>
          </cell>
        </row>
        <row r="250">
          <cell r="P250" t="str">
            <v>Kompetence</v>
          </cell>
        </row>
        <row r="251">
          <cell r="P251" t="str">
            <v>Kompetence som TIR</v>
          </cell>
        </row>
        <row r="252">
          <cell r="P252" t="str">
            <v>Kompetenceudvikling</v>
          </cell>
        </row>
        <row r="253">
          <cell r="P253" t="str">
            <v>Kompleksitet</v>
          </cell>
        </row>
        <row r="254">
          <cell r="P254" t="str">
            <v>Komplekst arbejdsområde</v>
          </cell>
        </row>
        <row r="255">
          <cell r="P255" t="str">
            <v>Komplekst ledelsesområde</v>
          </cell>
        </row>
        <row r="256">
          <cell r="P256" t="str">
            <v>Konstituering</v>
          </cell>
        </row>
        <row r="257">
          <cell r="P257" t="str">
            <v>Konsulentfunktion</v>
          </cell>
        </row>
        <row r="258">
          <cell r="P258" t="str">
            <v>Kontaktbioanalytiker</v>
          </cell>
        </row>
        <row r="259">
          <cell r="P259" t="str">
            <v>Kontaktperson</v>
          </cell>
        </row>
        <row r="260">
          <cell r="P260" t="str">
            <v>Kontrakttillæg</v>
          </cell>
        </row>
        <row r="261">
          <cell r="P261" t="str">
            <v>Kontrakttillæg 15%</v>
          </cell>
        </row>
        <row r="262">
          <cell r="P262" t="str">
            <v>Konverteringstillæg</v>
          </cell>
        </row>
        <row r="263">
          <cell r="P263" t="str">
            <v>Koord. instruksmateriale</v>
          </cell>
        </row>
        <row r="264">
          <cell r="P264" t="str">
            <v>Koordinator</v>
          </cell>
        </row>
        <row r="265">
          <cell r="P265" t="str">
            <v>Koordinatortillæg</v>
          </cell>
        </row>
        <row r="266">
          <cell r="P266" t="str">
            <v>Koordinerende funktioner</v>
          </cell>
        </row>
        <row r="267">
          <cell r="P267" t="str">
            <v>Koordinerende led. oversygepl.</v>
          </cell>
        </row>
        <row r="268">
          <cell r="P268" t="str">
            <v>Koordinerende sårsygepleje</v>
          </cell>
        </row>
        <row r="269">
          <cell r="P269" t="str">
            <v>Korrektion af ketogendiæt tlf.</v>
          </cell>
        </row>
        <row r="270">
          <cell r="P270" t="str">
            <v>Kræftkoordinator</v>
          </cell>
        </row>
        <row r="271">
          <cell r="P271" t="str">
            <v>KTO Forlig 01.04.05 + 1 trin</v>
          </cell>
        </row>
        <row r="272">
          <cell r="P272" t="str">
            <v>KTO-tillæg</v>
          </cell>
        </row>
        <row r="273">
          <cell r="P273" t="str">
            <v>Kv. i sy.pl.faglig vejl.</v>
          </cell>
        </row>
        <row r="274">
          <cell r="P274" t="str">
            <v>Kv. inden for epilepsi</v>
          </cell>
        </row>
        <row r="275">
          <cell r="P275" t="str">
            <v>Kval. indenf. svagstrømsteknik</v>
          </cell>
        </row>
        <row r="276">
          <cell r="P276" t="str">
            <v>Kvalificeret niv.</v>
          </cell>
        </row>
        <row r="277">
          <cell r="P277" t="str">
            <v>Kvalifikationsløn</v>
          </cell>
        </row>
        <row r="278">
          <cell r="P278" t="str">
            <v>Kvalifikationstillæg</v>
          </cell>
        </row>
        <row r="279">
          <cell r="P279" t="str">
            <v>Kvalitet i arbejdet</v>
          </cell>
        </row>
        <row r="280">
          <cell r="P280" t="str">
            <v>Kvalitet- og udvikling</v>
          </cell>
        </row>
        <row r="281">
          <cell r="P281" t="str">
            <v>Kvalitetskoordinator</v>
          </cell>
        </row>
        <row r="282">
          <cell r="P282" t="str">
            <v>Kvalitetssikring</v>
          </cell>
        </row>
        <row r="283">
          <cell r="P283" t="str">
            <v>Kørsel med nødværk</v>
          </cell>
        </row>
        <row r="284">
          <cell r="P284" t="str">
            <v>Laboratorieopvask/laboratorium</v>
          </cell>
        </row>
        <row r="285">
          <cell r="P285" t="str">
            <v>Lagerstyring</v>
          </cell>
        </row>
        <row r="286">
          <cell r="P286" t="str">
            <v>Landsdækkende opgave</v>
          </cell>
        </row>
        <row r="287">
          <cell r="P287" t="str">
            <v>Laparoskopisk</v>
          </cell>
        </row>
        <row r="288">
          <cell r="P288" t="str">
            <v>Ledelse</v>
          </cell>
        </row>
        <row r="289">
          <cell r="P289" t="str">
            <v>Ledelse flyverfunktion</v>
          </cell>
        </row>
        <row r="290">
          <cell r="P290" t="str">
            <v>Ledelse på fl. geografier</v>
          </cell>
        </row>
        <row r="291">
          <cell r="P291" t="str">
            <v>Ledelseserfaring</v>
          </cell>
        </row>
        <row r="292">
          <cell r="P292" t="str">
            <v>Ledelsesmæssig kvalifikation</v>
          </cell>
        </row>
        <row r="293">
          <cell r="P293" t="str">
            <v>Ledelsesmæssige sekretæropg.</v>
          </cell>
        </row>
        <row r="294">
          <cell r="P294" t="str">
            <v>Ledelsesopgaver</v>
          </cell>
        </row>
        <row r="295">
          <cell r="P295" t="str">
            <v>Ledelsestillæg/funk</v>
          </cell>
        </row>
        <row r="296">
          <cell r="P296" t="str">
            <v>Lederuddannelse</v>
          </cell>
        </row>
        <row r="297">
          <cell r="P297" t="str">
            <v>Lokal aftalt grundløn</v>
          </cell>
        </row>
        <row r="298">
          <cell r="P298" t="str">
            <v>Lokalkendskab</v>
          </cell>
        </row>
        <row r="299">
          <cell r="P299" t="str">
            <v>Lukket/sikret tillæg</v>
          </cell>
        </row>
        <row r="300">
          <cell r="P300" t="str">
            <v>Lymfødembehand.</v>
          </cell>
        </row>
        <row r="301">
          <cell r="P301" t="str">
            <v>Lægelig konsulent</v>
          </cell>
        </row>
        <row r="302">
          <cell r="P302" t="str">
            <v>Lægeligt ansvar</v>
          </cell>
        </row>
        <row r="303">
          <cell r="P303" t="str">
            <v>Løfteinstruktør</v>
          </cell>
        </row>
        <row r="304">
          <cell r="P304" t="str">
            <v>Løn- og personalefunktion</v>
          </cell>
        </row>
        <row r="305">
          <cell r="P305" t="str">
            <v>Lønanc. aftale</v>
          </cell>
        </row>
        <row r="306">
          <cell r="P306" t="str">
            <v>Lønforhandling 1. april 2006</v>
          </cell>
        </row>
        <row r="307">
          <cell r="P307" t="str">
            <v>Lønforhandling 2010</v>
          </cell>
        </row>
        <row r="308">
          <cell r="P308" t="str">
            <v>Løntillæg</v>
          </cell>
        </row>
        <row r="309">
          <cell r="P309" t="str">
            <v>Lønudligning</v>
          </cell>
        </row>
        <row r="310">
          <cell r="P310" t="str">
            <v>Maskinehåndtering</v>
          </cell>
        </row>
        <row r="311">
          <cell r="P311" t="str">
            <v>Maskinkendskab</v>
          </cell>
        </row>
        <row r="312">
          <cell r="P312" t="str">
            <v>Masteruddannelse</v>
          </cell>
        </row>
        <row r="313">
          <cell r="P313" t="str">
            <v>Medicin og/eller fødevareansv.</v>
          </cell>
        </row>
        <row r="314">
          <cell r="P314" t="str">
            <v>Medicinansvar</v>
          </cell>
        </row>
        <row r="315">
          <cell r="P315" t="str">
            <v>Medicinansvarlig</v>
          </cell>
        </row>
        <row r="316">
          <cell r="P316" t="str">
            <v>Medicinkursus</v>
          </cell>
        </row>
        <row r="317">
          <cell r="P317" t="str">
            <v>Medicinservice</v>
          </cell>
        </row>
        <row r="318">
          <cell r="P318" t="str">
            <v>MED-udvalg</v>
          </cell>
        </row>
        <row r="319">
          <cell r="P319" t="str">
            <v>Mentorfunktion</v>
          </cell>
        </row>
        <row r="320">
          <cell r="P320" t="str">
            <v>Merarbejde, jfr. aftale</v>
          </cell>
        </row>
        <row r="321">
          <cell r="P321" t="str">
            <v>Merkonom</v>
          </cell>
        </row>
        <row r="322">
          <cell r="P322" t="str">
            <v>Midlertidigt ulempetillæg</v>
          </cell>
        </row>
        <row r="323">
          <cell r="P323" t="str">
            <v>Miljø</v>
          </cell>
        </row>
        <row r="324">
          <cell r="P324" t="str">
            <v>Misbrugscentre</v>
          </cell>
        </row>
        <row r="325">
          <cell r="P325" t="str">
            <v>Misbrugstillæg</v>
          </cell>
        </row>
        <row r="326">
          <cell r="P326" t="str">
            <v>Mistet arb.tids.best. tillæg</v>
          </cell>
        </row>
        <row r="327">
          <cell r="P327" t="str">
            <v>Motivation</v>
          </cell>
        </row>
        <row r="328">
          <cell r="P328" t="str">
            <v>MR-funktion</v>
          </cell>
        </row>
        <row r="329">
          <cell r="P329" t="str">
            <v>MR-scanner</v>
          </cell>
        </row>
        <row r="330">
          <cell r="P330" t="str">
            <v>Mærkning af uniformer</v>
          </cell>
        </row>
        <row r="331">
          <cell r="P331" t="str">
            <v>Møder og kursus</v>
          </cell>
        </row>
        <row r="332">
          <cell r="P332" t="str">
            <v>Nattevagt</v>
          </cell>
        </row>
        <row r="333">
          <cell r="P333" t="str">
            <v>Nefrologi</v>
          </cell>
        </row>
        <row r="334">
          <cell r="P334" t="str">
            <v>Neonataludstyr</v>
          </cell>
        </row>
        <row r="335">
          <cell r="P335" t="str">
            <v>Nerveledning AIDP</v>
          </cell>
        </row>
        <row r="336">
          <cell r="P336" t="str">
            <v>Netværksadministrator</v>
          </cell>
        </row>
        <row r="337">
          <cell r="P337" t="str">
            <v>Neurologi</v>
          </cell>
        </row>
        <row r="338">
          <cell r="P338" t="str">
            <v>Neuropædiatri</v>
          </cell>
        </row>
        <row r="339">
          <cell r="P339" t="str">
            <v>NLP - videreuddannelse</v>
          </cell>
        </row>
        <row r="340">
          <cell r="P340" t="str">
            <v>Nærm. aft. funktionsp.</v>
          </cell>
        </row>
        <row r="341">
          <cell r="P341" t="str">
            <v>Nøgleperson</v>
          </cell>
        </row>
        <row r="342">
          <cell r="P342" t="str">
            <v>Nøgleperson medicoteknisk udst</v>
          </cell>
        </row>
        <row r="343">
          <cell r="P343" t="str">
            <v>OLAU 1</v>
          </cell>
        </row>
        <row r="344">
          <cell r="P344" t="str">
            <v>Områdeledelse</v>
          </cell>
        </row>
        <row r="345">
          <cell r="P345" t="str">
            <v>Omsorgsmedhjælperuddannelsen</v>
          </cell>
        </row>
        <row r="346">
          <cell r="P346" t="str">
            <v>Omstillingsfunktion</v>
          </cell>
        </row>
        <row r="347">
          <cell r="P347" t="str">
            <v>Omstillingsparathed</v>
          </cell>
        </row>
        <row r="348">
          <cell r="P348" t="str">
            <v>OP</v>
          </cell>
        </row>
        <row r="349">
          <cell r="P349" t="str">
            <v>Opgave med katastrofeberedskab</v>
          </cell>
        </row>
        <row r="350">
          <cell r="P350" t="str">
            <v>Opgaveløsning</v>
          </cell>
        </row>
        <row r="351">
          <cell r="P351" t="str">
            <v>Opgaver inden for eget jobfelt</v>
          </cell>
        </row>
        <row r="352">
          <cell r="P352" t="str">
            <v>Opgaver uden for eget jobfelt</v>
          </cell>
        </row>
        <row r="353">
          <cell r="P353" t="str">
            <v>Opgavevaretagelse</v>
          </cell>
        </row>
        <row r="354">
          <cell r="P354" t="str">
            <v>Opskolingstillæg</v>
          </cell>
        </row>
        <row r="355">
          <cell r="P355" t="str">
            <v>OPUS og GS-åben</v>
          </cell>
        </row>
        <row r="356">
          <cell r="P356" t="str">
            <v>Opvaskefunk. i afd.køk/sengeaf</v>
          </cell>
        </row>
        <row r="357">
          <cell r="P357" t="str">
            <v>Organiserings- og samarb.evne</v>
          </cell>
        </row>
        <row r="358">
          <cell r="P358" t="str">
            <v>Overblik</v>
          </cell>
        </row>
        <row r="359">
          <cell r="P359" t="str">
            <v>Overbygningskursus</v>
          </cell>
        </row>
        <row r="360">
          <cell r="P360" t="str">
            <v>Overenskomst 1. april 2005</v>
          </cell>
        </row>
        <row r="361">
          <cell r="P361" t="str">
            <v>Overenskomst 1. april 2006</v>
          </cell>
        </row>
        <row r="362">
          <cell r="P362" t="str">
            <v>Overgangstillæg</v>
          </cell>
        </row>
        <row r="363">
          <cell r="P363" t="str">
            <v>Overordnede opgaver</v>
          </cell>
        </row>
        <row r="364">
          <cell r="P364" t="str">
            <v>Palliative område</v>
          </cell>
        </row>
        <row r="365">
          <cell r="P365" t="str">
            <v>Palliativt ekspertteam</v>
          </cell>
        </row>
        <row r="366">
          <cell r="P366" t="str">
            <v>Patientrådgiver</v>
          </cell>
        </row>
        <row r="367">
          <cell r="P367" t="str">
            <v>Patientsikkerhed</v>
          </cell>
        </row>
        <row r="368">
          <cell r="P368" t="str">
            <v>Patologisk</v>
          </cell>
        </row>
        <row r="369">
          <cell r="P369" t="str">
            <v>Patsec administrator/superbrug</v>
          </cell>
        </row>
        <row r="370">
          <cell r="P370" t="str">
            <v>Pers. og udd.komp.</v>
          </cell>
        </row>
        <row r="371">
          <cell r="P371" t="str">
            <v>Pers. till. m. pens.</v>
          </cell>
        </row>
        <row r="372">
          <cell r="P372" t="str">
            <v>Pers. till. u. pens.</v>
          </cell>
        </row>
        <row r="373">
          <cell r="P373" t="str">
            <v>Pers.tillæg ovk. 08</v>
          </cell>
        </row>
        <row r="374">
          <cell r="P374" t="str">
            <v>Pers.tillæg stedtill.</v>
          </cell>
        </row>
        <row r="375">
          <cell r="P375" t="str">
            <v>Personlig kompetence</v>
          </cell>
        </row>
        <row r="376">
          <cell r="P376" t="str">
            <v>Personlig ord. vedr. TR funk.</v>
          </cell>
        </row>
        <row r="377">
          <cell r="P377" t="str">
            <v>Personlig ordning</v>
          </cell>
        </row>
        <row r="378">
          <cell r="P378" t="str">
            <v>Personlig ordning - modregning</v>
          </cell>
        </row>
        <row r="379">
          <cell r="P379" t="str">
            <v>Personlig/klinisk kompetence</v>
          </cell>
        </row>
        <row r="380">
          <cell r="P380" t="str">
            <v>Personlige kval./engagement</v>
          </cell>
        </row>
        <row r="381">
          <cell r="P381" t="str">
            <v>Personlige kvalifikationer</v>
          </cell>
        </row>
        <row r="382">
          <cell r="P382" t="str">
            <v>Personligt pr 1.4.03 overensk.</v>
          </cell>
        </row>
        <row r="383">
          <cell r="P383" t="str">
            <v>Personligt tillæg</v>
          </cell>
        </row>
        <row r="384">
          <cell r="P384" t="str">
            <v>Personligt tillæg/kapel</v>
          </cell>
        </row>
        <row r="385">
          <cell r="P385" t="str">
            <v>Ph.D.grad</v>
          </cell>
        </row>
        <row r="386">
          <cell r="P386" t="str">
            <v>Pilehus I,II, luk/sikr</v>
          </cell>
        </row>
        <row r="387">
          <cell r="P387" t="str">
            <v>Planlægning</v>
          </cell>
        </row>
        <row r="388">
          <cell r="P388" t="str">
            <v>Platangårdstillæg</v>
          </cell>
        </row>
        <row r="389">
          <cell r="P389" t="str">
            <v>PO Superbrugerorg. 2016</v>
          </cell>
        </row>
        <row r="390">
          <cell r="P390" t="str">
            <v>Portør der indgår i Vagtrul</v>
          </cell>
        </row>
        <row r="391">
          <cell r="P391" t="str">
            <v>Portør i kørselsteam</v>
          </cell>
        </row>
        <row r="392">
          <cell r="P392" t="str">
            <v>Positiv indstilling til arbj.</v>
          </cell>
        </row>
        <row r="393">
          <cell r="P393" t="str">
            <v>Post</v>
          </cell>
        </row>
        <row r="394">
          <cell r="P394" t="str">
            <v>Praktikansvarlig/oplæring</v>
          </cell>
        </row>
        <row r="395">
          <cell r="P395" t="str">
            <v>Praktikleder</v>
          </cell>
        </row>
        <row r="396">
          <cell r="P396" t="str">
            <v>Praktikvederlag</v>
          </cell>
        </row>
        <row r="397">
          <cell r="P397" t="str">
            <v>Praktikvejleder</v>
          </cell>
        </row>
        <row r="398">
          <cell r="P398" t="str">
            <v>Projekt</v>
          </cell>
        </row>
        <row r="399">
          <cell r="P399" t="str">
            <v>Projektlederuddannelse</v>
          </cell>
        </row>
        <row r="400">
          <cell r="P400" t="str">
            <v>Psykiatritillæg</v>
          </cell>
        </row>
        <row r="401">
          <cell r="P401" t="str">
            <v>Pædagogisk diplom uddannelse</v>
          </cell>
        </row>
        <row r="402">
          <cell r="P402" t="str">
            <v>Pædagogiske/administrative opg</v>
          </cell>
        </row>
        <row r="403">
          <cell r="P403" t="str">
            <v>Pædiatri</v>
          </cell>
        </row>
        <row r="404">
          <cell r="P404" t="str">
            <v>Regional registreringspraksis</v>
          </cell>
        </row>
        <row r="405">
          <cell r="P405" t="str">
            <v>Rekrutteringstillæg</v>
          </cell>
        </row>
        <row r="406">
          <cell r="P406" t="str">
            <v>Relevant efterudd.</v>
          </cell>
        </row>
        <row r="407">
          <cell r="P407" t="str">
            <v>Relevant erfa fra tidl. besk.</v>
          </cell>
        </row>
        <row r="408">
          <cell r="P408" t="str">
            <v>Relevant erfaring og videreudd</v>
          </cell>
        </row>
        <row r="409">
          <cell r="P409" t="str">
            <v>Relevant erhvervserfaring</v>
          </cell>
        </row>
        <row r="410">
          <cell r="P410" t="str">
            <v>Relevant teoretisk viden</v>
          </cell>
        </row>
        <row r="411">
          <cell r="P411" t="str">
            <v>Relevant uddannelse</v>
          </cell>
        </row>
        <row r="412">
          <cell r="P412" t="str">
            <v>Relevant viden</v>
          </cell>
        </row>
        <row r="413">
          <cell r="P413" t="str">
            <v>Relevante kompetencer</v>
          </cell>
        </row>
        <row r="414">
          <cell r="P414" t="str">
            <v>Rengøring</v>
          </cell>
        </row>
        <row r="415">
          <cell r="P415" t="str">
            <v>Rengøring af off. toiletter</v>
          </cell>
        </row>
        <row r="416">
          <cell r="P416" t="str">
            <v>Ressourceperson</v>
          </cell>
        </row>
        <row r="417">
          <cell r="P417" t="str">
            <v>Resultatorienteret</v>
          </cell>
        </row>
        <row r="418">
          <cell r="P418" t="str">
            <v>Ris/Pacs</v>
          </cell>
        </row>
        <row r="419">
          <cell r="P419" t="str">
            <v>Rutine</v>
          </cell>
        </row>
        <row r="420">
          <cell r="P420" t="str">
            <v>Rygestopinstruktør</v>
          </cell>
        </row>
        <row r="421">
          <cell r="P421" t="str">
            <v>Røntgen</v>
          </cell>
        </row>
        <row r="422">
          <cell r="P422" t="str">
            <v>Rådgivning og vejledning</v>
          </cell>
        </row>
        <row r="423">
          <cell r="P423" t="str">
            <v>Rådighedsfunktion</v>
          </cell>
        </row>
        <row r="424">
          <cell r="P424" t="str">
            <v>Rådighedstillæg</v>
          </cell>
        </row>
        <row r="425">
          <cell r="P425" t="str">
            <v>Sagsbehandling/forhandling</v>
          </cell>
        </row>
        <row r="426">
          <cell r="P426" t="str">
            <v>Samarbejdsevne</v>
          </cell>
        </row>
        <row r="427">
          <cell r="P427" t="str">
            <v>Sammedagskirurgi</v>
          </cell>
        </row>
        <row r="428">
          <cell r="P428" t="str">
            <v>Scopi</v>
          </cell>
        </row>
        <row r="429">
          <cell r="P429" t="str">
            <v>Sekretær for afdelingsledelse</v>
          </cell>
        </row>
        <row r="430">
          <cell r="P430" t="str">
            <v>Sekretærfunktion</v>
          </cell>
        </row>
        <row r="431">
          <cell r="P431" t="str">
            <v>Seksualvejledertillæg</v>
          </cell>
        </row>
        <row r="432">
          <cell r="P432" t="str">
            <v>Selvstyrende teams</v>
          </cell>
        </row>
        <row r="433">
          <cell r="P433" t="str">
            <v>Selvstændig opgaveløsning</v>
          </cell>
        </row>
        <row r="434">
          <cell r="P434" t="str">
            <v>Selvstændighed</v>
          </cell>
        </row>
        <row r="435">
          <cell r="P435" t="str">
            <v>Sengeredning</v>
          </cell>
        </row>
        <row r="436">
          <cell r="P436" t="str">
            <v>Servering på afdelingerne</v>
          </cell>
        </row>
        <row r="437">
          <cell r="P437" t="str">
            <v>Serviceassistentuddannelse</v>
          </cell>
        </row>
        <row r="438">
          <cell r="P438" t="str">
            <v>Servicekoncept</v>
          </cell>
        </row>
        <row r="439">
          <cell r="P439" t="str">
            <v>Servicemålopgaver</v>
          </cell>
        </row>
        <row r="440">
          <cell r="P440" t="str">
            <v>Servicering</v>
          </cell>
        </row>
        <row r="441">
          <cell r="P441" t="str">
            <v>Sikkerhed i form af obs. m.v.</v>
          </cell>
        </row>
        <row r="442">
          <cell r="P442" t="str">
            <v>Sikkerhedsleder</v>
          </cell>
        </row>
        <row r="443">
          <cell r="P443" t="str">
            <v>Sikringstillæg</v>
          </cell>
        </row>
        <row r="444">
          <cell r="P444" t="str">
            <v>Skadestue</v>
          </cell>
        </row>
        <row r="445">
          <cell r="P445" t="str">
            <v>Skiltning</v>
          </cell>
        </row>
        <row r="446">
          <cell r="P446" t="str">
            <v>Skinnefremstilling</v>
          </cell>
        </row>
        <row r="447">
          <cell r="P447" t="str">
            <v>Skrankefunktion</v>
          </cell>
        </row>
        <row r="448">
          <cell r="P448" t="str">
            <v>Smuds-/genetillæg</v>
          </cell>
        </row>
        <row r="449">
          <cell r="P449" t="str">
            <v>Snerydning/glatføre</v>
          </cell>
        </row>
        <row r="450">
          <cell r="P450" t="str">
            <v>Socialfaglig koordinator</v>
          </cell>
        </row>
        <row r="451">
          <cell r="P451" t="str">
            <v>Socialt engagement</v>
          </cell>
        </row>
        <row r="452">
          <cell r="P452" t="str">
            <v>Souschef</v>
          </cell>
        </row>
        <row r="453">
          <cell r="P453" t="str">
            <v>Souschef  pers.</v>
          </cell>
        </row>
        <row r="454">
          <cell r="P454" t="str">
            <v>Speciale</v>
          </cell>
        </row>
        <row r="455">
          <cell r="P455" t="str">
            <v>Specialeansvarlig</v>
          </cell>
        </row>
        <row r="456">
          <cell r="P456" t="str">
            <v>Specialfunktion</v>
          </cell>
        </row>
        <row r="457">
          <cell r="P457" t="str">
            <v>Specialist</v>
          </cell>
        </row>
        <row r="458">
          <cell r="P458" t="str">
            <v>Specialkonsulent</v>
          </cell>
        </row>
        <row r="459">
          <cell r="P459" t="str">
            <v>Specialuddannelse</v>
          </cell>
        </row>
        <row r="460">
          <cell r="P460" t="str">
            <v>Stabil medarbejder</v>
          </cell>
        </row>
        <row r="461">
          <cell r="P461" t="str">
            <v>Statistiksystem</v>
          </cell>
        </row>
        <row r="462">
          <cell r="P462" t="str">
            <v>Stedfortræderfunktion</v>
          </cell>
        </row>
        <row r="463">
          <cell r="P463" t="str">
            <v>Steril</v>
          </cell>
        </row>
        <row r="464">
          <cell r="P464" t="str">
            <v>Sterilassistenteksamen</v>
          </cell>
        </row>
        <row r="465">
          <cell r="P465" t="str">
            <v>Stillings- og funktionsbeskriv</v>
          </cell>
        </row>
        <row r="466">
          <cell r="P466" t="str">
            <v>Stor ansvarlighed -engagement</v>
          </cell>
        </row>
        <row r="467">
          <cell r="P467" t="str">
            <v>Stort afsnit/afdeling</v>
          </cell>
        </row>
        <row r="468">
          <cell r="P468" t="str">
            <v>Stort og veludført arbejde</v>
          </cell>
        </row>
        <row r="469">
          <cell r="P469" t="str">
            <v>Stort værksted</v>
          </cell>
        </row>
        <row r="470">
          <cell r="P470" t="str">
            <v>Studerende</v>
          </cell>
        </row>
        <row r="471">
          <cell r="P471" t="str">
            <v>Støttefunktion</v>
          </cell>
        </row>
        <row r="472">
          <cell r="P472" t="str">
            <v>Superbruger</v>
          </cell>
        </row>
        <row r="473">
          <cell r="P473" t="str">
            <v>Supervision</v>
          </cell>
        </row>
        <row r="474">
          <cell r="P474" t="str">
            <v>Supervisortillæg</v>
          </cell>
        </row>
        <row r="475">
          <cell r="P475" t="str">
            <v>Support Opus-medicin</v>
          </cell>
        </row>
        <row r="476">
          <cell r="P476" t="str">
            <v>Sygeplejefaglig vejlederudd.</v>
          </cell>
        </row>
        <row r="477">
          <cell r="P477" t="str">
            <v>Sygeplejefagligt ansvar</v>
          </cell>
        </row>
        <row r="478">
          <cell r="P478" t="str">
            <v>Systemadministrator</v>
          </cell>
        </row>
        <row r="479">
          <cell r="P479" t="str">
            <v>Systemansvarlig miljøaffald</v>
          </cell>
        </row>
        <row r="480">
          <cell r="P480" t="str">
            <v>Særlig erfaring</v>
          </cell>
        </row>
        <row r="481">
          <cell r="P481" t="str">
            <v>Særlig funktion</v>
          </cell>
        </row>
        <row r="482">
          <cell r="P482" t="str">
            <v>Særlig plejekrævende</v>
          </cell>
        </row>
        <row r="483">
          <cell r="P483" t="str">
            <v>Særlige funktioner</v>
          </cell>
        </row>
        <row r="484">
          <cell r="P484" t="str">
            <v>Særlige kompetencer</v>
          </cell>
        </row>
        <row r="485">
          <cell r="P485" t="str">
            <v>Særlige opgaver</v>
          </cell>
        </row>
        <row r="486">
          <cell r="P486" t="str">
            <v>Særligt ansvar</v>
          </cell>
        </row>
        <row r="487">
          <cell r="P487" t="str">
            <v>Særligt arbejdsområde</v>
          </cell>
        </row>
        <row r="488">
          <cell r="P488" t="str">
            <v>Særligt tillæg</v>
          </cell>
        </row>
        <row r="489">
          <cell r="P489" t="str">
            <v>Sårpleje, erfaring</v>
          </cell>
        </row>
        <row r="490">
          <cell r="P490" t="str">
            <v>Sårsygeplejerske</v>
          </cell>
        </row>
        <row r="491">
          <cell r="P491" t="str">
            <v>T-doc system</v>
          </cell>
        </row>
        <row r="492">
          <cell r="P492" t="str">
            <v>T-dok system</v>
          </cell>
        </row>
        <row r="493">
          <cell r="P493" t="str">
            <v>Teamansvarlig</v>
          </cell>
        </row>
        <row r="494">
          <cell r="P494" t="str">
            <v>Teamarbejde</v>
          </cell>
        </row>
        <row r="495">
          <cell r="P495" t="str">
            <v>Teamledelse</v>
          </cell>
        </row>
        <row r="496">
          <cell r="P496" t="str">
            <v>Teammedarbejder</v>
          </cell>
        </row>
        <row r="497">
          <cell r="P497" t="str">
            <v>Teamterapeut palliation</v>
          </cell>
        </row>
        <row r="498">
          <cell r="P498" t="str">
            <v>Tekniker</v>
          </cell>
        </row>
        <row r="499">
          <cell r="P499" t="str">
            <v>Teknikeropgaver</v>
          </cell>
        </row>
        <row r="500">
          <cell r="P500" t="str">
            <v>Telefoniansvarlig</v>
          </cell>
        </row>
        <row r="501">
          <cell r="P501" t="str">
            <v>Telefonisttillæg</v>
          </cell>
        </row>
        <row r="502">
          <cell r="P502" t="str">
            <v>Telefonvagt</v>
          </cell>
        </row>
        <row r="503">
          <cell r="P503" t="str">
            <v>Teoretisk komp. ift. ledelse</v>
          </cell>
        </row>
        <row r="504">
          <cell r="P504" t="str">
            <v>Test af autoklaver</v>
          </cell>
        </row>
        <row r="505">
          <cell r="P505" t="str">
            <v>Tidsbegrænset tillæg</v>
          </cell>
        </row>
        <row r="506">
          <cell r="P506" t="str">
            <v>Tilkaldevagtordning</v>
          </cell>
        </row>
        <row r="507">
          <cell r="P507" t="str">
            <v>Tillidsrepræsentant</v>
          </cell>
        </row>
        <row r="508">
          <cell r="P508" t="str">
            <v>Tillidsrepræsentantuddannelse</v>
          </cell>
        </row>
        <row r="509">
          <cell r="P509" t="str">
            <v>Tillæg</v>
          </cell>
        </row>
        <row r="510">
          <cell r="P510" t="str">
            <v>Tillæg ej færdigforhandlet</v>
          </cell>
        </row>
        <row r="511">
          <cell r="P511" t="str">
            <v>Tillæg pensionsbidrag</v>
          </cell>
        </row>
        <row r="512">
          <cell r="P512" t="str">
            <v>Tillæg til grundløn</v>
          </cell>
        </row>
        <row r="513">
          <cell r="P513" t="str">
            <v>Tillæg til modregning</v>
          </cell>
        </row>
        <row r="514">
          <cell r="P514" t="str">
            <v>Tilsyn og service</v>
          </cell>
        </row>
        <row r="515">
          <cell r="P515" t="str">
            <v>Tjeneste på café</v>
          </cell>
        </row>
        <row r="516">
          <cell r="P516" t="str">
            <v>Tovholderfunktion</v>
          </cell>
        </row>
        <row r="517">
          <cell r="P517" t="str">
            <v>TR forhandlingskompetence</v>
          </cell>
        </row>
        <row r="518">
          <cell r="P518" t="str">
            <v>Trackit ambulatory EEG system</v>
          </cell>
        </row>
        <row r="519">
          <cell r="P519" t="str">
            <v>Transport</v>
          </cell>
        </row>
        <row r="520">
          <cell r="P520" t="str">
            <v>Traume</v>
          </cell>
        </row>
        <row r="521">
          <cell r="P521" t="str">
            <v>Træning på hold</v>
          </cell>
        </row>
        <row r="522">
          <cell r="P522" t="str">
            <v>Tunge patienter</v>
          </cell>
        </row>
        <row r="523">
          <cell r="P523" t="str">
            <v>Turnustillæg</v>
          </cell>
        </row>
        <row r="524">
          <cell r="P524" t="str">
            <v>Tværfagligt samarbejde</v>
          </cell>
        </row>
        <row r="525">
          <cell r="P525" t="str">
            <v>Tværgående arbejdsopgaver</v>
          </cell>
        </row>
        <row r="526">
          <cell r="P526" t="str">
            <v>Udadreagerende klienter</v>
          </cell>
        </row>
        <row r="527">
          <cell r="P527" t="str">
            <v>Udd. og vejledningsopgaver</v>
          </cell>
        </row>
        <row r="528">
          <cell r="P528" t="str">
            <v>Uddannelse før ansættelsen</v>
          </cell>
        </row>
        <row r="529">
          <cell r="P529" t="str">
            <v>Uddannelse som PAS-koordinator</v>
          </cell>
        </row>
        <row r="530">
          <cell r="P530" t="str">
            <v>Uddannelse, Kandidat</v>
          </cell>
        </row>
        <row r="531">
          <cell r="P531" t="str">
            <v>Uddannelse/erfaring</v>
          </cell>
        </row>
        <row r="532">
          <cell r="P532" t="str">
            <v>Uddannelser</v>
          </cell>
        </row>
        <row r="533">
          <cell r="P533" t="str">
            <v>Uddannelsesansvarlig</v>
          </cell>
        </row>
        <row r="534">
          <cell r="P534" t="str">
            <v>Uddannelsesfunktion</v>
          </cell>
        </row>
        <row r="535">
          <cell r="P535" t="str">
            <v>Uden for rul</v>
          </cell>
        </row>
        <row r="536">
          <cell r="P536" t="str">
            <v>Udligning</v>
          </cell>
        </row>
        <row r="537">
          <cell r="P537" t="str">
            <v>Udligningstillæg ESA-projekt</v>
          </cell>
        </row>
        <row r="538">
          <cell r="P538" t="str">
            <v>Udmøntningsgaranti</v>
          </cell>
        </row>
        <row r="539">
          <cell r="P539" t="str">
            <v>Udv. palliativ enhed</v>
          </cell>
        </row>
        <row r="540">
          <cell r="P540" t="str">
            <v>Udvidede funktioner</v>
          </cell>
        </row>
        <row r="541">
          <cell r="P541" t="str">
            <v>Udvidet ansvarsområde</v>
          </cell>
        </row>
        <row r="542">
          <cell r="P542" t="str">
            <v>Udvidet arbejdsområde</v>
          </cell>
        </row>
        <row r="543">
          <cell r="P543" t="str">
            <v>Udvidet faglig viden/komp.</v>
          </cell>
        </row>
        <row r="544">
          <cell r="P544" t="str">
            <v>Udvidet kompetence</v>
          </cell>
        </row>
        <row r="545">
          <cell r="P545" t="str">
            <v>Udvik./impl. i kvalitetssty.</v>
          </cell>
        </row>
        <row r="546">
          <cell r="P546" t="str">
            <v>Udvikling</v>
          </cell>
        </row>
        <row r="547">
          <cell r="P547" t="str">
            <v>Udvikling/forskning</v>
          </cell>
        </row>
        <row r="548">
          <cell r="P548" t="str">
            <v>Udviklingsinstruktør, afd. niv</v>
          </cell>
        </row>
        <row r="549">
          <cell r="P549" t="str">
            <v>Udviklingsopgaver</v>
          </cell>
        </row>
        <row r="550">
          <cell r="P550" t="str">
            <v>Ultralydsfunktion</v>
          </cell>
        </row>
        <row r="551">
          <cell r="P551" t="str">
            <v>Undervisning</v>
          </cell>
        </row>
        <row r="552">
          <cell r="P552" t="str">
            <v>Undervisningserfaring</v>
          </cell>
        </row>
        <row r="553">
          <cell r="P553" t="str">
            <v>Uniformering</v>
          </cell>
        </row>
        <row r="554">
          <cell r="P554" t="str">
            <v>Vagtarbejde</v>
          </cell>
        </row>
        <row r="555">
          <cell r="P555" t="str">
            <v>Vagtberedskab</v>
          </cell>
        </row>
        <row r="556">
          <cell r="P556" t="str">
            <v>Vagtbærende bioanalytiker</v>
          </cell>
        </row>
        <row r="557">
          <cell r="P557" t="str">
            <v>Vagtplan</v>
          </cell>
        </row>
        <row r="558">
          <cell r="P558" t="str">
            <v>Vagttjeneste</v>
          </cell>
        </row>
        <row r="559">
          <cell r="P559" t="str">
            <v>Vaskemesteruddannelse</v>
          </cell>
        </row>
        <row r="560">
          <cell r="P560" t="str">
            <v>Vedligeholdelse</v>
          </cell>
        </row>
        <row r="561">
          <cell r="P561" t="str">
            <v>Vedligeholdelse af lovstof</v>
          </cell>
        </row>
        <row r="562">
          <cell r="P562" t="str">
            <v>Vejlederfunktion</v>
          </cell>
        </row>
        <row r="563">
          <cell r="P563" t="str">
            <v>Venflon</v>
          </cell>
        </row>
        <row r="564">
          <cell r="P564" t="str">
            <v>Ventilation</v>
          </cell>
        </row>
        <row r="565">
          <cell r="P565" t="str">
            <v>Viden/specialviden</v>
          </cell>
        </row>
        <row r="566">
          <cell r="P566" t="str">
            <v>Vidensdeling</v>
          </cell>
        </row>
        <row r="567">
          <cell r="P567" t="str">
            <v>Videreuddannelse</v>
          </cell>
        </row>
        <row r="568">
          <cell r="P568" t="str">
            <v>Vippelejefunktion</v>
          </cell>
        </row>
        <row r="569">
          <cell r="P569" t="str">
            <v>Visitation og booking</v>
          </cell>
        </row>
        <row r="570">
          <cell r="P570" t="str">
            <v>Visitator</v>
          </cell>
        </row>
        <row r="571">
          <cell r="P571" t="str">
            <v>Vægter</v>
          </cell>
        </row>
        <row r="572">
          <cell r="P572" t="str">
            <v>Webfunktion</v>
          </cell>
        </row>
        <row r="573">
          <cell r="P573" t="str">
            <v>Ændring af kommunegruppe</v>
          </cell>
        </row>
        <row r="574">
          <cell r="P574" t="str">
            <v>Økonomi-/budgetstyring</v>
          </cell>
        </row>
        <row r="575">
          <cell r="P575" t="str">
            <v>Økonomi/produktoins.</v>
          </cell>
        </row>
        <row r="576">
          <cell r="P576" t="str">
            <v>Årligt tillæg</v>
          </cell>
        </row>
      </sheetData>
      <sheetData sheetId="9" refreshError="1"/>
      <sheetData sheetId="10">
        <row r="2">
          <cell r="A2" t="str">
            <v/>
          </cell>
        </row>
        <row r="3">
          <cell r="A3" t="str">
            <v/>
          </cell>
        </row>
        <row r="4">
          <cell r="A4" t="str">
            <v/>
          </cell>
        </row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  <cell r="I31" t="str">
            <v/>
          </cell>
          <cell r="O31" t="str">
            <v/>
          </cell>
        </row>
        <row r="32">
          <cell r="A32" t="str">
            <v/>
          </cell>
          <cell r="I32" t="str">
            <v/>
          </cell>
          <cell r="O32" t="str">
            <v/>
          </cell>
        </row>
        <row r="33">
          <cell r="A33" t="str">
            <v/>
          </cell>
          <cell r="I33" t="str">
            <v/>
          </cell>
          <cell r="O33" t="str">
            <v/>
          </cell>
        </row>
        <row r="34">
          <cell r="A34" t="str">
            <v/>
          </cell>
          <cell r="I34" t="str">
            <v/>
          </cell>
          <cell r="O34" t="str">
            <v/>
          </cell>
        </row>
        <row r="35">
          <cell r="A35" t="str">
            <v/>
          </cell>
          <cell r="I35" t="str">
            <v/>
          </cell>
          <cell r="O35" t="str">
            <v/>
          </cell>
        </row>
        <row r="36">
          <cell r="A36" t="str">
            <v/>
          </cell>
          <cell r="I36" t="str">
            <v/>
          </cell>
          <cell r="O36" t="str">
            <v/>
          </cell>
        </row>
        <row r="37">
          <cell r="A37" t="str">
            <v/>
          </cell>
          <cell r="I37" t="str">
            <v/>
          </cell>
          <cell r="O37" t="str">
            <v/>
          </cell>
        </row>
        <row r="38">
          <cell r="A38" t="str">
            <v/>
          </cell>
          <cell r="I38" t="str">
            <v/>
          </cell>
          <cell r="O38" t="str">
            <v/>
          </cell>
        </row>
        <row r="39">
          <cell r="A39" t="str">
            <v/>
          </cell>
          <cell r="I39" t="str">
            <v/>
          </cell>
          <cell r="O39" t="str">
            <v/>
          </cell>
        </row>
        <row r="40">
          <cell r="A40" t="str">
            <v/>
          </cell>
          <cell r="I40" t="str">
            <v/>
          </cell>
          <cell r="O40" t="str">
            <v/>
          </cell>
        </row>
        <row r="41">
          <cell r="A41" t="str">
            <v/>
          </cell>
          <cell r="I41" t="str">
            <v/>
          </cell>
          <cell r="O41" t="str">
            <v/>
          </cell>
        </row>
        <row r="42">
          <cell r="A42" t="str">
            <v/>
          </cell>
          <cell r="I42" t="str">
            <v/>
          </cell>
        </row>
        <row r="43">
          <cell r="A43" t="str">
            <v/>
          </cell>
          <cell r="I43" t="str">
            <v/>
          </cell>
        </row>
        <row r="44">
          <cell r="A44" t="str">
            <v/>
          </cell>
          <cell r="I44" t="str">
            <v/>
          </cell>
        </row>
        <row r="45">
          <cell r="A45" t="str">
            <v/>
          </cell>
          <cell r="I45" t="str">
            <v/>
          </cell>
        </row>
        <row r="46">
          <cell r="A46" t="str">
            <v/>
          </cell>
          <cell r="I46" t="str">
            <v/>
          </cell>
        </row>
        <row r="47">
          <cell r="A47" t="str">
            <v/>
          </cell>
          <cell r="I47" t="str">
            <v/>
          </cell>
        </row>
        <row r="48">
          <cell r="A48" t="str">
            <v/>
          </cell>
          <cell r="I48" t="str">
            <v/>
          </cell>
        </row>
        <row r="49">
          <cell r="A49" t="str">
            <v/>
          </cell>
          <cell r="I49" t="str">
            <v/>
          </cell>
        </row>
        <row r="50">
          <cell r="A50" t="str">
            <v/>
          </cell>
          <cell r="I50" t="str">
            <v/>
          </cell>
        </row>
        <row r="51">
          <cell r="A51" t="str">
            <v/>
          </cell>
          <cell r="I51" t="str">
            <v/>
          </cell>
        </row>
        <row r="52">
          <cell r="A52" t="str">
            <v/>
          </cell>
          <cell r="I52" t="str">
            <v/>
          </cell>
        </row>
        <row r="53">
          <cell r="A53" t="str">
            <v/>
          </cell>
          <cell r="I53" t="str">
            <v/>
          </cell>
        </row>
        <row r="54">
          <cell r="A54" t="str">
            <v/>
          </cell>
          <cell r="I54" t="str">
            <v/>
          </cell>
        </row>
        <row r="55">
          <cell r="A55" t="str">
            <v/>
          </cell>
          <cell r="I55" t="str">
            <v/>
          </cell>
        </row>
        <row r="56">
          <cell r="A56" t="str">
            <v/>
          </cell>
          <cell r="I56" t="str">
            <v/>
          </cell>
        </row>
        <row r="57">
          <cell r="A57" t="str">
            <v/>
          </cell>
          <cell r="I57" t="str">
            <v/>
          </cell>
        </row>
        <row r="58">
          <cell r="A58" t="str">
            <v/>
          </cell>
          <cell r="I58" t="str">
            <v/>
          </cell>
        </row>
        <row r="59">
          <cell r="A59" t="str">
            <v/>
          </cell>
          <cell r="I59" t="str">
            <v/>
          </cell>
        </row>
        <row r="60">
          <cell r="A60" t="str">
            <v/>
          </cell>
          <cell r="I60" t="str">
            <v/>
          </cell>
        </row>
        <row r="61">
          <cell r="A61" t="str">
            <v/>
          </cell>
          <cell r="I61" t="str">
            <v/>
          </cell>
        </row>
        <row r="62">
          <cell r="A62" t="str">
            <v/>
          </cell>
          <cell r="I62" t="str">
            <v/>
          </cell>
        </row>
        <row r="63">
          <cell r="A63" t="str">
            <v/>
          </cell>
          <cell r="I63" t="str">
            <v/>
          </cell>
        </row>
        <row r="64">
          <cell r="A64" t="str">
            <v/>
          </cell>
          <cell r="I64" t="str">
            <v/>
          </cell>
        </row>
        <row r="65">
          <cell r="A65" t="str">
            <v/>
          </cell>
          <cell r="I65" t="str">
            <v/>
          </cell>
        </row>
        <row r="66">
          <cell r="A66" t="str">
            <v/>
          </cell>
          <cell r="I66" t="str">
            <v/>
          </cell>
        </row>
        <row r="67">
          <cell r="A67" t="str">
            <v/>
          </cell>
          <cell r="I67" t="str">
            <v/>
          </cell>
        </row>
        <row r="68">
          <cell r="A68" t="str">
            <v/>
          </cell>
          <cell r="I68" t="str">
            <v/>
          </cell>
        </row>
        <row r="69">
          <cell r="A69" t="str">
            <v/>
          </cell>
          <cell r="I69" t="str">
            <v/>
          </cell>
        </row>
        <row r="70">
          <cell r="A70" t="str">
            <v/>
          </cell>
          <cell r="I70" t="str">
            <v/>
          </cell>
        </row>
        <row r="71">
          <cell r="A71" t="str">
            <v/>
          </cell>
          <cell r="I71" t="str">
            <v/>
          </cell>
        </row>
        <row r="72">
          <cell r="A72" t="str">
            <v/>
          </cell>
          <cell r="I72" t="str">
            <v/>
          </cell>
        </row>
        <row r="73">
          <cell r="A73" t="str">
            <v/>
          </cell>
          <cell r="I73" t="str">
            <v/>
          </cell>
        </row>
        <row r="74">
          <cell r="A74" t="str">
            <v/>
          </cell>
          <cell r="I74" t="str">
            <v/>
          </cell>
        </row>
        <row r="75">
          <cell r="A75" t="str">
            <v/>
          </cell>
          <cell r="I75" t="str">
            <v/>
          </cell>
        </row>
        <row r="76">
          <cell r="A76" t="str">
            <v/>
          </cell>
          <cell r="I76" t="str">
            <v/>
          </cell>
        </row>
        <row r="77">
          <cell r="A77" t="str">
            <v/>
          </cell>
          <cell r="I77" t="str">
            <v/>
          </cell>
        </row>
        <row r="78">
          <cell r="A78" t="str">
            <v/>
          </cell>
          <cell r="I78" t="str">
            <v/>
          </cell>
        </row>
        <row r="79">
          <cell r="A79" t="str">
            <v/>
          </cell>
          <cell r="I79" t="str">
            <v/>
          </cell>
        </row>
        <row r="80">
          <cell r="A80" t="str">
            <v/>
          </cell>
          <cell r="I80" t="str">
            <v/>
          </cell>
        </row>
        <row r="81">
          <cell r="A81" t="str">
            <v/>
          </cell>
          <cell r="I81" t="str">
            <v/>
          </cell>
        </row>
        <row r="82">
          <cell r="A82" t="str">
            <v/>
          </cell>
          <cell r="I82" t="str">
            <v/>
          </cell>
        </row>
        <row r="83">
          <cell r="A83" t="str">
            <v/>
          </cell>
          <cell r="I83" t="str">
            <v/>
          </cell>
        </row>
        <row r="84">
          <cell r="A84" t="str">
            <v/>
          </cell>
          <cell r="I84" t="str">
            <v/>
          </cell>
        </row>
        <row r="85">
          <cell r="A85" t="str">
            <v/>
          </cell>
          <cell r="I85" t="str">
            <v/>
          </cell>
        </row>
        <row r="86">
          <cell r="A86" t="str">
            <v/>
          </cell>
          <cell r="I86" t="str">
            <v/>
          </cell>
        </row>
        <row r="87">
          <cell r="A87" t="str">
            <v/>
          </cell>
          <cell r="I87" t="str">
            <v/>
          </cell>
        </row>
        <row r="88">
          <cell r="A88" t="str">
            <v/>
          </cell>
          <cell r="I88" t="str">
            <v/>
          </cell>
        </row>
        <row r="89">
          <cell r="A89" t="str">
            <v/>
          </cell>
          <cell r="I89" t="str">
            <v/>
          </cell>
        </row>
        <row r="90">
          <cell r="A90" t="str">
            <v/>
          </cell>
          <cell r="I90" t="str">
            <v/>
          </cell>
        </row>
        <row r="91">
          <cell r="A91" t="str">
            <v/>
          </cell>
          <cell r="I91" t="str">
            <v/>
          </cell>
        </row>
        <row r="92">
          <cell r="A92" t="str">
            <v/>
          </cell>
          <cell r="I92" t="str">
            <v/>
          </cell>
        </row>
        <row r="93">
          <cell r="A93" t="str">
            <v/>
          </cell>
          <cell r="I93" t="str">
            <v/>
          </cell>
        </row>
        <row r="94">
          <cell r="A94" t="str">
            <v/>
          </cell>
          <cell r="I94" t="str">
            <v/>
          </cell>
        </row>
        <row r="95">
          <cell r="A95" t="str">
            <v/>
          </cell>
          <cell r="I95" t="str">
            <v/>
          </cell>
        </row>
        <row r="96">
          <cell r="A96" t="str">
            <v/>
          </cell>
          <cell r="I96" t="str">
            <v/>
          </cell>
        </row>
        <row r="97">
          <cell r="A97" t="str">
            <v/>
          </cell>
          <cell r="I97" t="str">
            <v/>
          </cell>
        </row>
        <row r="98">
          <cell r="A98" t="str">
            <v/>
          </cell>
          <cell r="I98" t="str">
            <v/>
          </cell>
        </row>
        <row r="99">
          <cell r="A99" t="str">
            <v/>
          </cell>
          <cell r="I99" t="str">
            <v/>
          </cell>
        </row>
        <row r="100">
          <cell r="A100" t="str">
            <v/>
          </cell>
          <cell r="I100" t="str">
            <v/>
          </cell>
        </row>
        <row r="101">
          <cell r="A101" t="str">
            <v/>
          </cell>
          <cell r="I101" t="str">
            <v/>
          </cell>
        </row>
        <row r="102">
          <cell r="A102" t="str">
            <v/>
          </cell>
          <cell r="I102" t="str">
            <v/>
          </cell>
        </row>
        <row r="103">
          <cell r="A103" t="str">
            <v/>
          </cell>
          <cell r="I103" t="str">
            <v/>
          </cell>
        </row>
        <row r="104">
          <cell r="A104" t="str">
            <v/>
          </cell>
          <cell r="I104" t="str">
            <v/>
          </cell>
        </row>
        <row r="105">
          <cell r="A105" t="str">
            <v/>
          </cell>
          <cell r="I105" t="str">
            <v/>
          </cell>
        </row>
        <row r="106">
          <cell r="A106" t="str">
            <v/>
          </cell>
          <cell r="I106" t="str">
            <v/>
          </cell>
        </row>
        <row r="107">
          <cell r="A107" t="str">
            <v/>
          </cell>
          <cell r="I107" t="str">
            <v/>
          </cell>
        </row>
        <row r="108">
          <cell r="A108" t="str">
            <v/>
          </cell>
          <cell r="I108" t="str">
            <v/>
          </cell>
        </row>
        <row r="109">
          <cell r="A109" t="str">
            <v/>
          </cell>
          <cell r="I109" t="str">
            <v/>
          </cell>
        </row>
        <row r="110">
          <cell r="A110" t="str">
            <v/>
          </cell>
          <cell r="I110" t="str">
            <v/>
          </cell>
        </row>
        <row r="111">
          <cell r="A111" t="str">
            <v/>
          </cell>
          <cell r="I111" t="str">
            <v/>
          </cell>
        </row>
        <row r="112">
          <cell r="A112" t="str">
            <v/>
          </cell>
          <cell r="I112" t="str">
            <v/>
          </cell>
        </row>
        <row r="113">
          <cell r="A113" t="str">
            <v/>
          </cell>
          <cell r="I113" t="str">
            <v/>
          </cell>
        </row>
        <row r="114">
          <cell r="A114" t="str">
            <v/>
          </cell>
          <cell r="I114" t="str">
            <v/>
          </cell>
        </row>
        <row r="115">
          <cell r="A115" t="str">
            <v/>
          </cell>
          <cell r="I115" t="str">
            <v/>
          </cell>
        </row>
        <row r="116">
          <cell r="A116" t="str">
            <v/>
          </cell>
          <cell r="I116" t="str">
            <v/>
          </cell>
        </row>
        <row r="117">
          <cell r="A117" t="str">
            <v/>
          </cell>
          <cell r="I117" t="str">
            <v/>
          </cell>
        </row>
        <row r="118">
          <cell r="A118" t="str">
            <v/>
          </cell>
          <cell r="I118" t="str">
            <v/>
          </cell>
        </row>
        <row r="119">
          <cell r="A119" t="str">
            <v/>
          </cell>
          <cell r="I119" t="str">
            <v/>
          </cell>
        </row>
        <row r="120">
          <cell r="A120" t="str">
            <v/>
          </cell>
          <cell r="I120" t="str">
            <v/>
          </cell>
        </row>
        <row r="121">
          <cell r="A121" t="str">
            <v/>
          </cell>
          <cell r="I121" t="str">
            <v/>
          </cell>
        </row>
        <row r="122">
          <cell r="A122" t="str">
            <v/>
          </cell>
          <cell r="I122" t="str">
            <v/>
          </cell>
        </row>
        <row r="123">
          <cell r="A123" t="str">
            <v/>
          </cell>
          <cell r="I123" t="str">
            <v/>
          </cell>
        </row>
        <row r="124">
          <cell r="A124" t="str">
            <v/>
          </cell>
          <cell r="I124" t="str">
            <v/>
          </cell>
        </row>
        <row r="125">
          <cell r="A125" t="str">
            <v/>
          </cell>
          <cell r="I125" t="str">
            <v/>
          </cell>
        </row>
        <row r="126">
          <cell r="A126" t="str">
            <v/>
          </cell>
          <cell r="I126" t="str">
            <v/>
          </cell>
        </row>
        <row r="127">
          <cell r="A127" t="str">
            <v/>
          </cell>
          <cell r="I127" t="str">
            <v/>
          </cell>
        </row>
        <row r="128">
          <cell r="A128" t="str">
            <v/>
          </cell>
          <cell r="I128" t="str">
            <v/>
          </cell>
        </row>
        <row r="129">
          <cell r="A129" t="str">
            <v/>
          </cell>
          <cell r="I129" t="str">
            <v/>
          </cell>
        </row>
        <row r="130">
          <cell r="A130" t="str">
            <v/>
          </cell>
          <cell r="I130" t="str">
            <v/>
          </cell>
        </row>
        <row r="131">
          <cell r="A131" t="str">
            <v/>
          </cell>
          <cell r="I131" t="str">
            <v/>
          </cell>
        </row>
        <row r="132">
          <cell r="A132" t="str">
            <v/>
          </cell>
          <cell r="I132" t="str">
            <v/>
          </cell>
        </row>
        <row r="133">
          <cell r="A133" t="str">
            <v/>
          </cell>
          <cell r="I133" t="str">
            <v/>
          </cell>
        </row>
        <row r="134">
          <cell r="A134" t="str">
            <v/>
          </cell>
          <cell r="I134" t="str">
            <v/>
          </cell>
        </row>
        <row r="135">
          <cell r="A135" t="str">
            <v/>
          </cell>
          <cell r="I135" t="str">
            <v/>
          </cell>
        </row>
        <row r="136">
          <cell r="A136" t="str">
            <v/>
          </cell>
          <cell r="I136" t="str">
            <v/>
          </cell>
        </row>
        <row r="137">
          <cell r="A137" t="str">
            <v/>
          </cell>
          <cell r="I137" t="str">
            <v/>
          </cell>
        </row>
        <row r="138">
          <cell r="A138" t="str">
            <v/>
          </cell>
          <cell r="I138" t="str">
            <v/>
          </cell>
        </row>
        <row r="139">
          <cell r="A139" t="str">
            <v/>
          </cell>
          <cell r="I139" t="str">
            <v/>
          </cell>
        </row>
        <row r="140">
          <cell r="A140" t="str">
            <v/>
          </cell>
          <cell r="I140" t="str">
            <v/>
          </cell>
        </row>
        <row r="141">
          <cell r="A141" t="str">
            <v/>
          </cell>
          <cell r="I141" t="str">
            <v/>
          </cell>
        </row>
        <row r="142">
          <cell r="A142" t="str">
            <v/>
          </cell>
          <cell r="I142" t="str">
            <v/>
          </cell>
        </row>
        <row r="143">
          <cell r="A143" t="str">
            <v/>
          </cell>
          <cell r="I143" t="str">
            <v/>
          </cell>
        </row>
        <row r="144">
          <cell r="A144" t="str">
            <v/>
          </cell>
          <cell r="I144" t="str">
            <v/>
          </cell>
        </row>
        <row r="145">
          <cell r="A145" t="str">
            <v/>
          </cell>
          <cell r="I145" t="str">
            <v/>
          </cell>
        </row>
        <row r="146">
          <cell r="A146" t="str">
            <v/>
          </cell>
          <cell r="I146" t="str">
            <v/>
          </cell>
        </row>
        <row r="147">
          <cell r="A147" t="str">
            <v/>
          </cell>
          <cell r="I147" t="str">
            <v/>
          </cell>
        </row>
        <row r="148">
          <cell r="A148" t="str">
            <v/>
          </cell>
          <cell r="I148" t="str">
            <v/>
          </cell>
        </row>
        <row r="149">
          <cell r="A149" t="str">
            <v/>
          </cell>
          <cell r="I149" t="str">
            <v/>
          </cell>
        </row>
        <row r="150">
          <cell r="A150" t="str">
            <v/>
          </cell>
          <cell r="I150" t="str">
            <v/>
          </cell>
        </row>
        <row r="151">
          <cell r="A151" t="str">
            <v/>
          </cell>
          <cell r="I151" t="str">
            <v/>
          </cell>
        </row>
        <row r="152">
          <cell r="A152" t="str">
            <v/>
          </cell>
          <cell r="I152" t="str">
            <v/>
          </cell>
        </row>
        <row r="153">
          <cell r="A153" t="str">
            <v/>
          </cell>
          <cell r="I153" t="str">
            <v/>
          </cell>
        </row>
        <row r="154">
          <cell r="A154" t="str">
            <v/>
          </cell>
          <cell r="I154" t="str">
            <v/>
          </cell>
        </row>
        <row r="155">
          <cell r="A155" t="str">
            <v/>
          </cell>
          <cell r="I155" t="str">
            <v/>
          </cell>
        </row>
        <row r="156">
          <cell r="A156" t="str">
            <v/>
          </cell>
          <cell r="I156" t="str">
            <v/>
          </cell>
        </row>
        <row r="157">
          <cell r="A157" t="str">
            <v/>
          </cell>
          <cell r="I157" t="str">
            <v/>
          </cell>
        </row>
        <row r="158">
          <cell r="A158" t="str">
            <v/>
          </cell>
          <cell r="I158" t="str">
            <v/>
          </cell>
        </row>
        <row r="159">
          <cell r="A159" t="str">
            <v/>
          </cell>
          <cell r="I159" t="str">
            <v/>
          </cell>
        </row>
        <row r="160">
          <cell r="A160" t="str">
            <v/>
          </cell>
          <cell r="I160" t="str">
            <v/>
          </cell>
        </row>
        <row r="161">
          <cell r="A161" t="str">
            <v/>
          </cell>
          <cell r="I161" t="str">
            <v/>
          </cell>
        </row>
        <row r="162">
          <cell r="A162" t="str">
            <v/>
          </cell>
          <cell r="I162" t="str">
            <v/>
          </cell>
        </row>
        <row r="163">
          <cell r="A163" t="str">
            <v/>
          </cell>
          <cell r="I163" t="str">
            <v/>
          </cell>
        </row>
        <row r="164">
          <cell r="A164" t="str">
            <v/>
          </cell>
          <cell r="I164" t="str">
            <v/>
          </cell>
        </row>
        <row r="165">
          <cell r="A165" t="str">
            <v/>
          </cell>
          <cell r="I165" t="str">
            <v/>
          </cell>
        </row>
        <row r="166">
          <cell r="A166" t="str">
            <v/>
          </cell>
          <cell r="I166" t="str">
            <v/>
          </cell>
        </row>
        <row r="167">
          <cell r="A167" t="str">
            <v/>
          </cell>
          <cell r="I167" t="str">
            <v/>
          </cell>
        </row>
        <row r="168">
          <cell r="A168" t="str">
            <v/>
          </cell>
          <cell r="I168" t="str">
            <v/>
          </cell>
        </row>
        <row r="169">
          <cell r="A169" t="str">
            <v/>
          </cell>
          <cell r="I169" t="str">
            <v/>
          </cell>
        </row>
        <row r="170">
          <cell r="A170" t="str">
            <v/>
          </cell>
          <cell r="I170" t="str">
            <v/>
          </cell>
        </row>
        <row r="171">
          <cell r="A171" t="str">
            <v/>
          </cell>
          <cell r="I171" t="str">
            <v/>
          </cell>
        </row>
        <row r="172">
          <cell r="A172" t="str">
            <v/>
          </cell>
          <cell r="I172" t="str">
            <v/>
          </cell>
        </row>
        <row r="173">
          <cell r="A173" t="str">
            <v/>
          </cell>
          <cell r="I173" t="str">
            <v/>
          </cell>
        </row>
        <row r="174">
          <cell r="A174" t="str">
            <v/>
          </cell>
          <cell r="I174" t="str">
            <v/>
          </cell>
        </row>
        <row r="175">
          <cell r="A175" t="str">
            <v/>
          </cell>
          <cell r="I175" t="str">
            <v/>
          </cell>
        </row>
        <row r="176">
          <cell r="A176" t="str">
            <v/>
          </cell>
          <cell r="I176" t="str">
            <v/>
          </cell>
        </row>
        <row r="177">
          <cell r="A177" t="str">
            <v/>
          </cell>
          <cell r="I177" t="str">
            <v/>
          </cell>
        </row>
        <row r="178">
          <cell r="A178" t="str">
            <v/>
          </cell>
          <cell r="I178" t="str">
            <v/>
          </cell>
        </row>
        <row r="179">
          <cell r="A179" t="str">
            <v/>
          </cell>
          <cell r="I179" t="str">
            <v/>
          </cell>
        </row>
        <row r="180">
          <cell r="A180" t="str">
            <v/>
          </cell>
          <cell r="I180" t="str">
            <v/>
          </cell>
        </row>
        <row r="181">
          <cell r="A181" t="str">
            <v/>
          </cell>
          <cell r="I181" t="str">
            <v/>
          </cell>
        </row>
        <row r="182">
          <cell r="A182" t="str">
            <v/>
          </cell>
          <cell r="I182" t="str">
            <v/>
          </cell>
        </row>
        <row r="183">
          <cell r="A183" t="str">
            <v/>
          </cell>
          <cell r="I183" t="str">
            <v/>
          </cell>
        </row>
        <row r="184">
          <cell r="A184" t="str">
            <v/>
          </cell>
          <cell r="I184" t="str">
            <v/>
          </cell>
        </row>
        <row r="185">
          <cell r="A185" t="str">
            <v/>
          </cell>
          <cell r="I185" t="str">
            <v/>
          </cell>
        </row>
        <row r="186">
          <cell r="A186" t="str">
            <v/>
          </cell>
          <cell r="I186" t="str">
            <v/>
          </cell>
        </row>
        <row r="187">
          <cell r="A187" t="str">
            <v/>
          </cell>
          <cell r="I187" t="str">
            <v/>
          </cell>
        </row>
        <row r="188">
          <cell r="A188" t="str">
            <v/>
          </cell>
          <cell r="I188" t="str">
            <v/>
          </cell>
        </row>
        <row r="189">
          <cell r="A189" t="str">
            <v/>
          </cell>
          <cell r="I189" t="str">
            <v/>
          </cell>
        </row>
        <row r="190">
          <cell r="A190" t="str">
            <v/>
          </cell>
          <cell r="I190" t="str">
            <v/>
          </cell>
        </row>
        <row r="191">
          <cell r="A191" t="str">
            <v/>
          </cell>
          <cell r="I191" t="str">
            <v/>
          </cell>
        </row>
        <row r="192">
          <cell r="A192" t="str">
            <v/>
          </cell>
          <cell r="I192" t="str">
            <v/>
          </cell>
        </row>
        <row r="193">
          <cell r="A193" t="str">
            <v/>
          </cell>
          <cell r="I193" t="str">
            <v/>
          </cell>
        </row>
        <row r="194">
          <cell r="A194" t="str">
            <v/>
          </cell>
          <cell r="I194" t="str">
            <v/>
          </cell>
        </row>
        <row r="195">
          <cell r="A195" t="str">
            <v/>
          </cell>
          <cell r="I195" t="str">
            <v/>
          </cell>
        </row>
        <row r="196">
          <cell r="A196" t="str">
            <v/>
          </cell>
          <cell r="I196" t="str">
            <v/>
          </cell>
        </row>
        <row r="197">
          <cell r="A197" t="str">
            <v/>
          </cell>
          <cell r="I197" t="str">
            <v/>
          </cell>
        </row>
        <row r="198">
          <cell r="A198" t="str">
            <v/>
          </cell>
          <cell r="I198" t="str">
            <v/>
          </cell>
        </row>
        <row r="199">
          <cell r="A199" t="str">
            <v/>
          </cell>
          <cell r="I199" t="str">
            <v/>
          </cell>
        </row>
        <row r="200">
          <cell r="A200" t="str">
            <v/>
          </cell>
          <cell r="I200" t="str">
            <v/>
          </cell>
        </row>
        <row r="201">
          <cell r="A201" t="str">
            <v/>
          </cell>
          <cell r="I201" t="str">
            <v/>
          </cell>
        </row>
        <row r="202">
          <cell r="A202" t="str">
            <v/>
          </cell>
          <cell r="I202" t="str">
            <v/>
          </cell>
        </row>
        <row r="203">
          <cell r="A203" t="str">
            <v/>
          </cell>
          <cell r="I203" t="str">
            <v/>
          </cell>
        </row>
        <row r="204">
          <cell r="A204" t="str">
            <v/>
          </cell>
          <cell r="I204" t="str">
            <v/>
          </cell>
        </row>
        <row r="205">
          <cell r="A205" t="str">
            <v/>
          </cell>
          <cell r="I205" t="str">
            <v/>
          </cell>
        </row>
        <row r="206">
          <cell r="A206" t="str">
            <v/>
          </cell>
          <cell r="I206" t="str">
            <v/>
          </cell>
        </row>
        <row r="207">
          <cell r="A207" t="str">
            <v/>
          </cell>
          <cell r="I207" t="str">
            <v/>
          </cell>
        </row>
        <row r="208">
          <cell r="A208" t="str">
            <v/>
          </cell>
          <cell r="I208" t="str">
            <v/>
          </cell>
        </row>
        <row r="209">
          <cell r="A209" t="str">
            <v/>
          </cell>
          <cell r="I209" t="str">
            <v/>
          </cell>
        </row>
        <row r="210">
          <cell r="A210" t="str">
            <v/>
          </cell>
          <cell r="I210" t="str">
            <v/>
          </cell>
        </row>
        <row r="211">
          <cell r="A211" t="str">
            <v/>
          </cell>
          <cell r="I211" t="str">
            <v/>
          </cell>
        </row>
        <row r="212">
          <cell r="A212" t="str">
            <v/>
          </cell>
          <cell r="I212" t="str">
            <v/>
          </cell>
        </row>
        <row r="213">
          <cell r="A213" t="str">
            <v/>
          </cell>
          <cell r="I213" t="str">
            <v/>
          </cell>
        </row>
        <row r="214">
          <cell r="A214" t="str">
            <v/>
          </cell>
          <cell r="I214" t="str">
            <v/>
          </cell>
        </row>
        <row r="215">
          <cell r="A215" t="str">
            <v/>
          </cell>
          <cell r="I215" t="str">
            <v/>
          </cell>
        </row>
        <row r="216">
          <cell r="A216" t="str">
            <v/>
          </cell>
          <cell r="I216" t="str">
            <v/>
          </cell>
        </row>
        <row r="217">
          <cell r="A217" t="str">
            <v/>
          </cell>
          <cell r="I217" t="str">
            <v/>
          </cell>
        </row>
        <row r="218">
          <cell r="A218" t="str">
            <v/>
          </cell>
          <cell r="I218" t="str">
            <v/>
          </cell>
        </row>
        <row r="219">
          <cell r="A219" t="str">
            <v/>
          </cell>
          <cell r="I219" t="str">
            <v/>
          </cell>
        </row>
        <row r="220">
          <cell r="A220" t="str">
            <v/>
          </cell>
          <cell r="I220" t="str">
            <v/>
          </cell>
        </row>
        <row r="221">
          <cell r="A221" t="str">
            <v/>
          </cell>
          <cell r="I221" t="str">
            <v/>
          </cell>
        </row>
        <row r="222">
          <cell r="A222" t="str">
            <v/>
          </cell>
          <cell r="I222" t="str">
            <v/>
          </cell>
        </row>
        <row r="223">
          <cell r="A223" t="str">
            <v/>
          </cell>
          <cell r="I223" t="str">
            <v/>
          </cell>
        </row>
        <row r="224">
          <cell r="A224" t="str">
            <v/>
          </cell>
          <cell r="I224" t="str">
            <v/>
          </cell>
        </row>
        <row r="225">
          <cell r="A225" t="str">
            <v/>
          </cell>
          <cell r="I225" t="str">
            <v/>
          </cell>
        </row>
        <row r="226">
          <cell r="A226" t="str">
            <v/>
          </cell>
          <cell r="I226" t="str">
            <v/>
          </cell>
        </row>
        <row r="227">
          <cell r="A227" t="str">
            <v/>
          </cell>
          <cell r="I227" t="str">
            <v/>
          </cell>
        </row>
        <row r="228">
          <cell r="A228" t="str">
            <v/>
          </cell>
          <cell r="I228" t="str">
            <v/>
          </cell>
        </row>
        <row r="229">
          <cell r="A229" t="str">
            <v/>
          </cell>
          <cell r="I229" t="str">
            <v/>
          </cell>
        </row>
        <row r="230">
          <cell r="A230" t="str">
            <v/>
          </cell>
          <cell r="I230" t="str">
            <v/>
          </cell>
        </row>
        <row r="231">
          <cell r="A231" t="str">
            <v/>
          </cell>
          <cell r="I231" t="str">
            <v/>
          </cell>
        </row>
        <row r="232">
          <cell r="A232" t="str">
            <v/>
          </cell>
          <cell r="I232" t="str">
            <v/>
          </cell>
        </row>
        <row r="233">
          <cell r="A233" t="str">
            <v/>
          </cell>
          <cell r="I233" t="str">
            <v/>
          </cell>
        </row>
        <row r="234">
          <cell r="A234" t="str">
            <v/>
          </cell>
          <cell r="I234" t="str">
            <v/>
          </cell>
        </row>
        <row r="235">
          <cell r="A235" t="str">
            <v/>
          </cell>
          <cell r="I235" t="str">
            <v/>
          </cell>
        </row>
        <row r="236">
          <cell r="A236" t="str">
            <v/>
          </cell>
          <cell r="I236" t="str">
            <v/>
          </cell>
        </row>
        <row r="237">
          <cell r="A237" t="str">
            <v/>
          </cell>
          <cell r="I237" t="str">
            <v/>
          </cell>
        </row>
        <row r="238">
          <cell r="A238" t="str">
            <v/>
          </cell>
          <cell r="I238" t="str">
            <v/>
          </cell>
        </row>
        <row r="239">
          <cell r="A239" t="str">
            <v/>
          </cell>
          <cell r="I239" t="str">
            <v/>
          </cell>
        </row>
        <row r="240">
          <cell r="A240" t="str">
            <v/>
          </cell>
          <cell r="I240" t="str">
            <v/>
          </cell>
        </row>
        <row r="241">
          <cell r="A241" t="str">
            <v/>
          </cell>
          <cell r="I241" t="str">
            <v/>
          </cell>
        </row>
        <row r="242">
          <cell r="A242" t="str">
            <v/>
          </cell>
          <cell r="I242" t="str">
            <v/>
          </cell>
        </row>
        <row r="243">
          <cell r="A243" t="str">
            <v/>
          </cell>
          <cell r="I243" t="str">
            <v/>
          </cell>
        </row>
        <row r="244">
          <cell r="A244" t="str">
            <v/>
          </cell>
          <cell r="I244" t="str">
            <v/>
          </cell>
        </row>
        <row r="245">
          <cell r="A245" t="str">
            <v/>
          </cell>
          <cell r="I245" t="str">
            <v/>
          </cell>
        </row>
        <row r="246">
          <cell r="A246" t="str">
            <v/>
          </cell>
          <cell r="I246" t="str">
            <v/>
          </cell>
        </row>
        <row r="247">
          <cell r="A247" t="str">
            <v/>
          </cell>
          <cell r="I247" t="str">
            <v/>
          </cell>
        </row>
        <row r="248">
          <cell r="A248" t="str">
            <v/>
          </cell>
          <cell r="I248" t="str">
            <v/>
          </cell>
        </row>
        <row r="249">
          <cell r="A249" t="str">
            <v/>
          </cell>
          <cell r="I249" t="str">
            <v/>
          </cell>
        </row>
        <row r="250">
          <cell r="A250" t="str">
            <v/>
          </cell>
          <cell r="I250" t="str">
            <v/>
          </cell>
        </row>
        <row r="251">
          <cell r="A251" t="str">
            <v/>
          </cell>
          <cell r="I251" t="str">
            <v/>
          </cell>
        </row>
        <row r="252">
          <cell r="A252" t="str">
            <v/>
          </cell>
          <cell r="I252" t="str">
            <v/>
          </cell>
        </row>
        <row r="253">
          <cell r="A253" t="str">
            <v/>
          </cell>
          <cell r="I253" t="str">
            <v/>
          </cell>
        </row>
        <row r="254">
          <cell r="A254" t="str">
            <v/>
          </cell>
          <cell r="I254" t="str">
            <v/>
          </cell>
        </row>
        <row r="255">
          <cell r="A255" t="str">
            <v/>
          </cell>
          <cell r="I255" t="str">
            <v/>
          </cell>
        </row>
        <row r="256">
          <cell r="A256" t="str">
            <v/>
          </cell>
          <cell r="I256" t="str">
            <v/>
          </cell>
        </row>
        <row r="257">
          <cell r="A257" t="str">
            <v/>
          </cell>
          <cell r="I257" t="str">
            <v/>
          </cell>
        </row>
        <row r="258">
          <cell r="A258" t="str">
            <v/>
          </cell>
          <cell r="I258" t="str">
            <v/>
          </cell>
        </row>
        <row r="259">
          <cell r="A259" t="str">
            <v/>
          </cell>
          <cell r="I259" t="str">
            <v/>
          </cell>
        </row>
        <row r="260">
          <cell r="A260" t="str">
            <v/>
          </cell>
          <cell r="I260" t="str">
            <v/>
          </cell>
        </row>
        <row r="261">
          <cell r="A261" t="str">
            <v/>
          </cell>
          <cell r="I261" t="str">
            <v/>
          </cell>
        </row>
        <row r="262">
          <cell r="A262" t="str">
            <v/>
          </cell>
          <cell r="I262" t="str">
            <v/>
          </cell>
        </row>
        <row r="263">
          <cell r="A263" t="str">
            <v/>
          </cell>
          <cell r="I263" t="str">
            <v/>
          </cell>
        </row>
        <row r="264">
          <cell r="A264" t="str">
            <v/>
          </cell>
          <cell r="I264" t="str">
            <v/>
          </cell>
        </row>
        <row r="265">
          <cell r="A265" t="str">
            <v/>
          </cell>
          <cell r="I265" t="str">
            <v/>
          </cell>
        </row>
        <row r="266">
          <cell r="A266" t="str">
            <v/>
          </cell>
          <cell r="I266" t="str">
            <v/>
          </cell>
        </row>
        <row r="267">
          <cell r="A267" t="str">
            <v/>
          </cell>
          <cell r="I267" t="str">
            <v/>
          </cell>
        </row>
        <row r="268">
          <cell r="A268" t="str">
            <v/>
          </cell>
          <cell r="I268" t="str">
            <v/>
          </cell>
        </row>
        <row r="269">
          <cell r="A269" t="str">
            <v/>
          </cell>
          <cell r="I269" t="str">
            <v/>
          </cell>
        </row>
        <row r="270">
          <cell r="A270" t="str">
            <v/>
          </cell>
          <cell r="I270" t="str">
            <v/>
          </cell>
        </row>
        <row r="271">
          <cell r="A271" t="str">
            <v/>
          </cell>
          <cell r="I271" t="str">
            <v/>
          </cell>
        </row>
        <row r="272">
          <cell r="A272" t="str">
            <v/>
          </cell>
          <cell r="I272" t="str">
            <v/>
          </cell>
        </row>
        <row r="273">
          <cell r="A273" t="str">
            <v/>
          </cell>
          <cell r="I273" t="str">
            <v/>
          </cell>
        </row>
        <row r="274">
          <cell r="A274" t="str">
            <v/>
          </cell>
          <cell r="I274" t="str">
            <v/>
          </cell>
        </row>
        <row r="275">
          <cell r="A275" t="str">
            <v/>
          </cell>
          <cell r="I275" t="str">
            <v/>
          </cell>
        </row>
        <row r="276">
          <cell r="A276" t="str">
            <v/>
          </cell>
          <cell r="I276" t="str">
            <v/>
          </cell>
        </row>
        <row r="277">
          <cell r="A277" t="str">
            <v/>
          </cell>
          <cell r="I277" t="str">
            <v/>
          </cell>
        </row>
        <row r="278">
          <cell r="A278" t="str">
            <v/>
          </cell>
          <cell r="I278" t="str">
            <v/>
          </cell>
        </row>
        <row r="279">
          <cell r="A279" t="str">
            <v/>
          </cell>
          <cell r="I279" t="str">
            <v/>
          </cell>
        </row>
        <row r="280">
          <cell r="A280" t="str">
            <v/>
          </cell>
          <cell r="I280" t="str">
            <v/>
          </cell>
        </row>
        <row r="281">
          <cell r="A281" t="str">
            <v/>
          </cell>
          <cell r="I281" t="str">
            <v/>
          </cell>
        </row>
        <row r="282">
          <cell r="A282" t="str">
            <v/>
          </cell>
          <cell r="I282" t="str">
            <v/>
          </cell>
        </row>
        <row r="283">
          <cell r="A283" t="str">
            <v/>
          </cell>
          <cell r="I283" t="str">
            <v/>
          </cell>
        </row>
        <row r="284">
          <cell r="A284" t="str">
            <v/>
          </cell>
          <cell r="I284" t="str">
            <v/>
          </cell>
        </row>
        <row r="285">
          <cell r="A285" t="str">
            <v/>
          </cell>
          <cell r="I285" t="str">
            <v/>
          </cell>
        </row>
        <row r="286">
          <cell r="A286" t="str">
            <v/>
          </cell>
          <cell r="I286" t="str">
            <v/>
          </cell>
        </row>
        <row r="287">
          <cell r="A287" t="str">
            <v/>
          </cell>
          <cell r="I287" t="str">
            <v/>
          </cell>
        </row>
        <row r="288">
          <cell r="A288" t="str">
            <v/>
          </cell>
          <cell r="I288" t="str">
            <v/>
          </cell>
        </row>
        <row r="289">
          <cell r="A289" t="str">
            <v/>
          </cell>
          <cell r="I289" t="str">
            <v/>
          </cell>
        </row>
        <row r="290">
          <cell r="A290" t="str">
            <v/>
          </cell>
          <cell r="I290" t="str">
            <v/>
          </cell>
        </row>
        <row r="291">
          <cell r="A291" t="str">
            <v/>
          </cell>
          <cell r="I291" t="str">
            <v/>
          </cell>
        </row>
        <row r="292">
          <cell r="A292" t="str">
            <v/>
          </cell>
          <cell r="I292" t="str">
            <v/>
          </cell>
        </row>
        <row r="293">
          <cell r="A293" t="str">
            <v/>
          </cell>
          <cell r="I293" t="str">
            <v/>
          </cell>
        </row>
        <row r="294">
          <cell r="A294" t="str">
            <v/>
          </cell>
          <cell r="I294" t="str">
            <v/>
          </cell>
        </row>
        <row r="295">
          <cell r="A295" t="str">
            <v/>
          </cell>
          <cell r="I295" t="str">
            <v/>
          </cell>
        </row>
        <row r="296">
          <cell r="A296" t="str">
            <v/>
          </cell>
          <cell r="I296" t="str">
            <v/>
          </cell>
        </row>
        <row r="297">
          <cell r="A297" t="str">
            <v/>
          </cell>
          <cell r="I297" t="str">
            <v/>
          </cell>
        </row>
        <row r="298">
          <cell r="A298" t="str">
            <v/>
          </cell>
          <cell r="I298" t="str">
            <v/>
          </cell>
        </row>
        <row r="299">
          <cell r="A299" t="str">
            <v/>
          </cell>
          <cell r="I299" t="str">
            <v/>
          </cell>
        </row>
        <row r="300">
          <cell r="A300" t="str">
            <v/>
          </cell>
          <cell r="I300" t="str">
            <v/>
          </cell>
        </row>
        <row r="301">
          <cell r="A301" t="str">
            <v/>
          </cell>
          <cell r="I301" t="str">
            <v/>
          </cell>
        </row>
        <row r="302">
          <cell r="A302" t="str">
            <v/>
          </cell>
          <cell r="I302" t="str">
            <v/>
          </cell>
        </row>
        <row r="303">
          <cell r="A303" t="str">
            <v/>
          </cell>
          <cell r="I303" t="str">
            <v/>
          </cell>
        </row>
        <row r="304">
          <cell r="A304" t="str">
            <v/>
          </cell>
          <cell r="I304" t="str">
            <v/>
          </cell>
        </row>
        <row r="305">
          <cell r="A305" t="str">
            <v/>
          </cell>
          <cell r="I305" t="str">
            <v/>
          </cell>
        </row>
        <row r="306">
          <cell r="A306" t="str">
            <v/>
          </cell>
          <cell r="I306" t="str">
            <v/>
          </cell>
        </row>
        <row r="307">
          <cell r="A307" t="str">
            <v/>
          </cell>
          <cell r="I307" t="str">
            <v/>
          </cell>
        </row>
        <row r="308">
          <cell r="A308" t="str">
            <v/>
          </cell>
          <cell r="I308" t="str">
            <v/>
          </cell>
        </row>
        <row r="309">
          <cell r="A309" t="str">
            <v/>
          </cell>
          <cell r="I309" t="str">
            <v/>
          </cell>
        </row>
        <row r="310">
          <cell r="A310" t="str">
            <v/>
          </cell>
          <cell r="I310" t="str">
            <v/>
          </cell>
        </row>
        <row r="311">
          <cell r="A311" t="str">
            <v/>
          </cell>
          <cell r="I311" t="str">
            <v/>
          </cell>
        </row>
        <row r="312">
          <cell r="A312" t="str">
            <v/>
          </cell>
          <cell r="I312" t="str">
            <v/>
          </cell>
        </row>
        <row r="313">
          <cell r="A313" t="str">
            <v/>
          </cell>
          <cell r="I313" t="str">
            <v/>
          </cell>
        </row>
        <row r="314">
          <cell r="A314" t="str">
            <v/>
          </cell>
          <cell r="I314" t="str">
            <v/>
          </cell>
        </row>
        <row r="315">
          <cell r="A315" t="str">
            <v/>
          </cell>
          <cell r="I315" t="str">
            <v/>
          </cell>
        </row>
        <row r="316">
          <cell r="A316" t="str">
            <v/>
          </cell>
          <cell r="I316" t="str">
            <v/>
          </cell>
        </row>
        <row r="317">
          <cell r="A317" t="str">
            <v/>
          </cell>
          <cell r="I317" t="str">
            <v/>
          </cell>
        </row>
        <row r="318">
          <cell r="A318" t="str">
            <v/>
          </cell>
          <cell r="I318" t="str">
            <v/>
          </cell>
        </row>
        <row r="319">
          <cell r="A319" t="str">
            <v/>
          </cell>
          <cell r="I319" t="str">
            <v/>
          </cell>
        </row>
        <row r="320">
          <cell r="A320" t="str">
            <v/>
          </cell>
          <cell r="I320" t="str">
            <v/>
          </cell>
        </row>
        <row r="321">
          <cell r="A321" t="str">
            <v/>
          </cell>
          <cell r="I321" t="str">
            <v/>
          </cell>
        </row>
        <row r="322">
          <cell r="A322" t="str">
            <v/>
          </cell>
          <cell r="I322" t="str">
            <v/>
          </cell>
        </row>
        <row r="323">
          <cell r="A323" t="str">
            <v/>
          </cell>
          <cell r="I323" t="str">
            <v/>
          </cell>
        </row>
        <row r="324">
          <cell r="A324" t="str">
            <v/>
          </cell>
          <cell r="I324" t="str">
            <v/>
          </cell>
        </row>
        <row r="325">
          <cell r="A325" t="str">
            <v/>
          </cell>
          <cell r="I325" t="str">
            <v/>
          </cell>
        </row>
        <row r="326">
          <cell r="A326" t="str">
            <v/>
          </cell>
          <cell r="I326" t="str">
            <v/>
          </cell>
        </row>
        <row r="327">
          <cell r="A327" t="str">
            <v/>
          </cell>
          <cell r="I327" t="str">
            <v/>
          </cell>
        </row>
        <row r="328">
          <cell r="A328" t="str">
            <v/>
          </cell>
          <cell r="I328" t="str">
            <v/>
          </cell>
        </row>
        <row r="329">
          <cell r="A329" t="str">
            <v/>
          </cell>
          <cell r="I329" t="str">
            <v/>
          </cell>
        </row>
        <row r="330">
          <cell r="A330" t="str">
            <v/>
          </cell>
          <cell r="I330" t="str">
            <v/>
          </cell>
        </row>
        <row r="331">
          <cell r="A331" t="str">
            <v/>
          </cell>
          <cell r="I331" t="str">
            <v/>
          </cell>
        </row>
        <row r="332">
          <cell r="A332" t="str">
            <v/>
          </cell>
          <cell r="I332" t="str">
            <v/>
          </cell>
        </row>
        <row r="333">
          <cell r="A333" t="str">
            <v/>
          </cell>
          <cell r="I333" t="str">
            <v/>
          </cell>
        </row>
        <row r="334">
          <cell r="A334" t="str">
            <v/>
          </cell>
          <cell r="I334" t="str">
            <v/>
          </cell>
        </row>
        <row r="335">
          <cell r="A335" t="str">
            <v/>
          </cell>
          <cell r="I335" t="str">
            <v/>
          </cell>
        </row>
        <row r="336">
          <cell r="A336" t="str">
            <v/>
          </cell>
          <cell r="I336" t="str">
            <v/>
          </cell>
        </row>
        <row r="337">
          <cell r="A337" t="str">
            <v/>
          </cell>
          <cell r="I337" t="str">
            <v/>
          </cell>
        </row>
        <row r="338">
          <cell r="A338" t="str">
            <v/>
          </cell>
          <cell r="I338" t="str">
            <v/>
          </cell>
        </row>
        <row r="339">
          <cell r="A339" t="str">
            <v/>
          </cell>
          <cell r="I339" t="str">
            <v/>
          </cell>
        </row>
        <row r="340">
          <cell r="A340" t="str">
            <v/>
          </cell>
          <cell r="I340" t="str">
            <v/>
          </cell>
        </row>
        <row r="341">
          <cell r="A341" t="str">
            <v/>
          </cell>
          <cell r="I341" t="str">
            <v/>
          </cell>
        </row>
        <row r="342">
          <cell r="A342" t="str">
            <v/>
          </cell>
          <cell r="I342" t="str">
            <v/>
          </cell>
        </row>
        <row r="343">
          <cell r="A343" t="str">
            <v/>
          </cell>
          <cell r="I343" t="str">
            <v/>
          </cell>
        </row>
        <row r="344">
          <cell r="A344" t="str">
            <v/>
          </cell>
          <cell r="I344" t="str">
            <v/>
          </cell>
        </row>
        <row r="345">
          <cell r="A345" t="str">
            <v/>
          </cell>
          <cell r="I345" t="str">
            <v/>
          </cell>
        </row>
        <row r="346">
          <cell r="A346" t="str">
            <v/>
          </cell>
          <cell r="I346" t="str">
            <v/>
          </cell>
        </row>
        <row r="347">
          <cell r="A347" t="str">
            <v/>
          </cell>
          <cell r="I347" t="str">
            <v/>
          </cell>
        </row>
        <row r="348">
          <cell r="A348" t="str">
            <v/>
          </cell>
          <cell r="I348" t="str">
            <v/>
          </cell>
        </row>
        <row r="349">
          <cell r="A349" t="str">
            <v/>
          </cell>
          <cell r="I349" t="str">
            <v/>
          </cell>
        </row>
        <row r="350">
          <cell r="A350" t="str">
            <v/>
          </cell>
          <cell r="I350" t="str">
            <v/>
          </cell>
        </row>
        <row r="351">
          <cell r="A351" t="str">
            <v/>
          </cell>
          <cell r="I351" t="str">
            <v/>
          </cell>
        </row>
        <row r="352">
          <cell r="A352" t="str">
            <v/>
          </cell>
          <cell r="I352" t="str">
            <v/>
          </cell>
        </row>
        <row r="353">
          <cell r="A353" t="str">
            <v/>
          </cell>
          <cell r="I353" t="str">
            <v/>
          </cell>
        </row>
        <row r="354">
          <cell r="A354" t="str">
            <v/>
          </cell>
          <cell r="I354" t="str">
            <v/>
          </cell>
        </row>
        <row r="355">
          <cell r="A355" t="str">
            <v/>
          </cell>
          <cell r="I355" t="str">
            <v/>
          </cell>
        </row>
        <row r="356">
          <cell r="A356" t="str">
            <v/>
          </cell>
          <cell r="I356" t="str">
            <v/>
          </cell>
        </row>
        <row r="357">
          <cell r="A357" t="str">
            <v/>
          </cell>
          <cell r="I357" t="str">
            <v/>
          </cell>
        </row>
        <row r="358">
          <cell r="A358" t="str">
            <v/>
          </cell>
          <cell r="I358" t="str">
            <v/>
          </cell>
        </row>
        <row r="359">
          <cell r="A359" t="str">
            <v/>
          </cell>
          <cell r="I359" t="str">
            <v/>
          </cell>
        </row>
        <row r="360">
          <cell r="A360" t="str">
            <v/>
          </cell>
          <cell r="I360" t="str">
            <v/>
          </cell>
        </row>
        <row r="361">
          <cell r="A361" t="str">
            <v/>
          </cell>
          <cell r="I361" t="str">
            <v/>
          </cell>
        </row>
        <row r="362">
          <cell r="A362" t="str">
            <v/>
          </cell>
          <cell r="I362" t="str">
            <v/>
          </cell>
        </row>
        <row r="363">
          <cell r="A363" t="str">
            <v/>
          </cell>
          <cell r="I363" t="str">
            <v/>
          </cell>
        </row>
        <row r="364">
          <cell r="A364" t="str">
            <v/>
          </cell>
          <cell r="I364" t="str">
            <v/>
          </cell>
        </row>
        <row r="365">
          <cell r="A365" t="str">
            <v/>
          </cell>
          <cell r="I365" t="str">
            <v/>
          </cell>
        </row>
        <row r="366">
          <cell r="A366" t="str">
            <v/>
          </cell>
          <cell r="I366" t="str">
            <v/>
          </cell>
        </row>
        <row r="367">
          <cell r="A367" t="str">
            <v/>
          </cell>
          <cell r="I367" t="str">
            <v/>
          </cell>
        </row>
        <row r="368">
          <cell r="A368" t="str">
            <v/>
          </cell>
          <cell r="I368" t="str">
            <v/>
          </cell>
        </row>
        <row r="369">
          <cell r="A369" t="str">
            <v/>
          </cell>
          <cell r="I369" t="str">
            <v/>
          </cell>
        </row>
        <row r="370">
          <cell r="A370" t="str">
            <v/>
          </cell>
          <cell r="I370" t="str">
            <v/>
          </cell>
        </row>
        <row r="371">
          <cell r="A371" t="str">
            <v/>
          </cell>
          <cell r="I371" t="str">
            <v/>
          </cell>
        </row>
        <row r="372">
          <cell r="A372" t="str">
            <v/>
          </cell>
          <cell r="I372" t="str">
            <v/>
          </cell>
        </row>
        <row r="373">
          <cell r="A373" t="str">
            <v/>
          </cell>
          <cell r="I373" t="str">
            <v/>
          </cell>
        </row>
        <row r="374">
          <cell r="A374" t="str">
            <v/>
          </cell>
          <cell r="I374" t="str">
            <v/>
          </cell>
        </row>
        <row r="375">
          <cell r="A375" t="str">
            <v/>
          </cell>
          <cell r="I375" t="str">
            <v/>
          </cell>
        </row>
        <row r="376">
          <cell r="A376" t="str">
            <v/>
          </cell>
          <cell r="I376" t="str">
            <v/>
          </cell>
        </row>
        <row r="377">
          <cell r="A377" t="str">
            <v/>
          </cell>
          <cell r="I377" t="str">
            <v/>
          </cell>
        </row>
        <row r="378">
          <cell r="A378" t="str">
            <v/>
          </cell>
          <cell r="I378" t="str">
            <v/>
          </cell>
        </row>
        <row r="379">
          <cell r="A379" t="str">
            <v/>
          </cell>
          <cell r="I379" t="str">
            <v/>
          </cell>
        </row>
        <row r="380">
          <cell r="A380" t="str">
            <v/>
          </cell>
          <cell r="I380" t="str">
            <v/>
          </cell>
        </row>
        <row r="381">
          <cell r="A381" t="str">
            <v/>
          </cell>
          <cell r="I381" t="str">
            <v/>
          </cell>
        </row>
        <row r="382">
          <cell r="A382" t="str">
            <v/>
          </cell>
          <cell r="I382" t="str">
            <v/>
          </cell>
        </row>
        <row r="383">
          <cell r="A383" t="str">
            <v/>
          </cell>
          <cell r="I383" t="str">
            <v/>
          </cell>
        </row>
        <row r="384">
          <cell r="A384" t="str">
            <v/>
          </cell>
          <cell r="I384" t="str">
            <v/>
          </cell>
        </row>
        <row r="385">
          <cell r="A385" t="str">
            <v/>
          </cell>
          <cell r="I385" t="str">
            <v/>
          </cell>
        </row>
        <row r="386">
          <cell r="A386" t="str">
            <v/>
          </cell>
          <cell r="I386" t="str">
            <v/>
          </cell>
        </row>
        <row r="387">
          <cell r="A387" t="str">
            <v/>
          </cell>
          <cell r="I387" t="str">
            <v/>
          </cell>
        </row>
        <row r="388">
          <cell r="A388" t="str">
            <v/>
          </cell>
          <cell r="I388" t="str">
            <v/>
          </cell>
        </row>
        <row r="389">
          <cell r="A389" t="str">
            <v/>
          </cell>
          <cell r="I389" t="str">
            <v/>
          </cell>
        </row>
        <row r="390">
          <cell r="A390" t="str">
            <v/>
          </cell>
          <cell r="I390" t="str">
            <v/>
          </cell>
        </row>
        <row r="391">
          <cell r="A391" t="str">
            <v/>
          </cell>
          <cell r="I391" t="str">
            <v/>
          </cell>
        </row>
        <row r="392">
          <cell r="A392" t="str">
            <v/>
          </cell>
          <cell r="I392" t="str">
            <v/>
          </cell>
        </row>
        <row r="393">
          <cell r="A393" t="str">
            <v/>
          </cell>
          <cell r="I393" t="str">
            <v/>
          </cell>
        </row>
        <row r="394">
          <cell r="A394" t="str">
            <v/>
          </cell>
          <cell r="I394" t="str">
            <v/>
          </cell>
        </row>
        <row r="395">
          <cell r="A395" t="str">
            <v/>
          </cell>
          <cell r="I395" t="str">
            <v/>
          </cell>
        </row>
        <row r="396">
          <cell r="A396" t="str">
            <v/>
          </cell>
          <cell r="I396" t="str">
            <v/>
          </cell>
        </row>
        <row r="397">
          <cell r="A397" t="str">
            <v/>
          </cell>
          <cell r="I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Visio-tegning3333333333333333333333333333333333333331818181818333333333333333333333333333333333333333.vsdx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Visio-tegning5555555555555555555555555555555555555552020202020555555555555555555555555555555555555555.vsd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Visio-tegning2222222222222222222222222222222222222221717171717222222222222222222222222222222222222222.vsd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Visio-tegning4444444444444444444444444444444444444441919191919444444444444444444444444444444444444444.vsdx"/><Relationship Id="rId4" Type="http://schemas.openxmlformats.org/officeDocument/2006/relationships/package" Target="../embeddings/Microsoft_Visio-tegning1111111111111111111111111111111111111111616161616111111111111111111111111111111111111111.vsdx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khr-loen-team6@regionsjaelland.dk" TargetMode="External"/><Relationship Id="rId18" Type="http://schemas.openxmlformats.org/officeDocument/2006/relationships/hyperlink" Target="mailto:khr-loen-team5@regionsjaelland.dk" TargetMode="External"/><Relationship Id="rId26" Type="http://schemas.openxmlformats.org/officeDocument/2006/relationships/hyperlink" Target="mailto:khr-loen-team8@regionsjaelland.dk" TargetMode="External"/><Relationship Id="rId39" Type="http://schemas.openxmlformats.org/officeDocument/2006/relationships/hyperlink" Target="mailto:khr-loen-team8@regionsjaelland.dk" TargetMode="External"/><Relationship Id="rId21" Type="http://schemas.openxmlformats.org/officeDocument/2006/relationships/hyperlink" Target="mailto:khr-loen-team1@regionsjaelland.dk" TargetMode="External"/><Relationship Id="rId34" Type="http://schemas.openxmlformats.org/officeDocument/2006/relationships/hyperlink" Target="mailto:khr-loen-team8@regionsjaelland.dk" TargetMode="External"/><Relationship Id="rId42" Type="http://schemas.openxmlformats.org/officeDocument/2006/relationships/hyperlink" Target="mailto:khr-loen-team8@regionsjaelland.dk" TargetMode="External"/><Relationship Id="rId47" Type="http://schemas.openxmlformats.org/officeDocument/2006/relationships/hyperlink" Target="mailto:khr-loen-team9@regionsjaelland.dk" TargetMode="External"/><Relationship Id="rId50" Type="http://schemas.openxmlformats.org/officeDocument/2006/relationships/hyperlink" Target="mailto:khr-loen-team9@regionsjaelland.dk" TargetMode="External"/><Relationship Id="rId55" Type="http://schemas.openxmlformats.org/officeDocument/2006/relationships/hyperlink" Target="mailto:khr-loen-team10@regionsjaelland.dk" TargetMode="External"/><Relationship Id="rId63" Type="http://schemas.openxmlformats.org/officeDocument/2006/relationships/hyperlink" Target="mailto:khr-loen-team9@regionsjaelland.dk" TargetMode="External"/><Relationship Id="rId68" Type="http://schemas.openxmlformats.org/officeDocument/2006/relationships/hyperlink" Target="mailto:khr-loen-team10@regionsjaelland.dk" TargetMode="External"/><Relationship Id="rId7" Type="http://schemas.openxmlformats.org/officeDocument/2006/relationships/hyperlink" Target="mailto:khr-loen-team1@regionsjaelland.dk" TargetMode="External"/><Relationship Id="rId71" Type="http://schemas.openxmlformats.org/officeDocument/2006/relationships/vmlDrawing" Target="../drawings/vmlDrawing2.vml"/><Relationship Id="rId2" Type="http://schemas.openxmlformats.org/officeDocument/2006/relationships/hyperlink" Target="mailto:khr-loen-team9-10@regionsjaelland.dk" TargetMode="External"/><Relationship Id="rId16" Type="http://schemas.openxmlformats.org/officeDocument/2006/relationships/hyperlink" Target="mailto:khr-loen-team1@regionsjaelland.dk" TargetMode="External"/><Relationship Id="rId29" Type="http://schemas.openxmlformats.org/officeDocument/2006/relationships/hyperlink" Target="mailto:khr-loen-team8@regionsjaelland.dk" TargetMode="External"/><Relationship Id="rId1" Type="http://schemas.openxmlformats.org/officeDocument/2006/relationships/hyperlink" Target="mailto:khr-loen-team2@regionsjaelland.dk" TargetMode="External"/><Relationship Id="rId6" Type="http://schemas.openxmlformats.org/officeDocument/2006/relationships/hyperlink" Target="mailto:khr-loen-team1@regionsjaelland.dk" TargetMode="External"/><Relationship Id="rId11" Type="http://schemas.openxmlformats.org/officeDocument/2006/relationships/hyperlink" Target="mailto:khr-loen-team4@regionsjaelland.dk" TargetMode="External"/><Relationship Id="rId24" Type="http://schemas.openxmlformats.org/officeDocument/2006/relationships/hyperlink" Target="mailto:khr-loen-team8@regionsjaelland.dk" TargetMode="External"/><Relationship Id="rId32" Type="http://schemas.openxmlformats.org/officeDocument/2006/relationships/hyperlink" Target="mailto:khr-loen-team8@regionsjaelland.dk" TargetMode="External"/><Relationship Id="rId37" Type="http://schemas.openxmlformats.org/officeDocument/2006/relationships/hyperlink" Target="mailto:khr-loen-team8@regionsjaelland.dk" TargetMode="External"/><Relationship Id="rId40" Type="http://schemas.openxmlformats.org/officeDocument/2006/relationships/hyperlink" Target="mailto:khr-loen-team8@regionsjaelland.dk" TargetMode="External"/><Relationship Id="rId45" Type="http://schemas.openxmlformats.org/officeDocument/2006/relationships/hyperlink" Target="mailto:khr-loen-team10@regionsjaelland.dk" TargetMode="External"/><Relationship Id="rId53" Type="http://schemas.openxmlformats.org/officeDocument/2006/relationships/hyperlink" Target="mailto:khr-loen-team6@regionsjaelland.dk" TargetMode="External"/><Relationship Id="rId58" Type="http://schemas.openxmlformats.org/officeDocument/2006/relationships/hyperlink" Target="mailto:khr-loen-team10@regionsjaelland.dk" TargetMode="External"/><Relationship Id="rId66" Type="http://schemas.openxmlformats.org/officeDocument/2006/relationships/hyperlink" Target="mailto:khr-loen-team10@regionsjaelland.dk" TargetMode="External"/><Relationship Id="rId5" Type="http://schemas.openxmlformats.org/officeDocument/2006/relationships/hyperlink" Target="mailto:khr-loen-team1@regionsjaelland.dk" TargetMode="External"/><Relationship Id="rId15" Type="http://schemas.openxmlformats.org/officeDocument/2006/relationships/hyperlink" Target="mailto:khr-loen-team1@regionsjaelland.dk" TargetMode="External"/><Relationship Id="rId23" Type="http://schemas.openxmlformats.org/officeDocument/2006/relationships/hyperlink" Target="mailto:khr-loen-team8@regionsjaelland.dk" TargetMode="External"/><Relationship Id="rId28" Type="http://schemas.openxmlformats.org/officeDocument/2006/relationships/hyperlink" Target="mailto:khr-loen-team8@regionsjaelland.dk" TargetMode="External"/><Relationship Id="rId36" Type="http://schemas.openxmlformats.org/officeDocument/2006/relationships/hyperlink" Target="mailto:khr-loen-team8@regionsjaelland.dk" TargetMode="External"/><Relationship Id="rId49" Type="http://schemas.openxmlformats.org/officeDocument/2006/relationships/hyperlink" Target="mailto:khr-loen-team6@regionsjaelland.dk" TargetMode="External"/><Relationship Id="rId57" Type="http://schemas.openxmlformats.org/officeDocument/2006/relationships/hyperlink" Target="mailto:khr-loen-team9@regionsjaelland.dk" TargetMode="External"/><Relationship Id="rId61" Type="http://schemas.openxmlformats.org/officeDocument/2006/relationships/hyperlink" Target="mailto:khr-loen-team10@regionsjaelland.dk" TargetMode="External"/><Relationship Id="rId10" Type="http://schemas.openxmlformats.org/officeDocument/2006/relationships/hyperlink" Target="mailto:khr-loen-team5@regionsjaelland.dk" TargetMode="External"/><Relationship Id="rId19" Type="http://schemas.openxmlformats.org/officeDocument/2006/relationships/hyperlink" Target="mailto:khr-loen-team1@regionsjaelland.dk" TargetMode="External"/><Relationship Id="rId31" Type="http://schemas.openxmlformats.org/officeDocument/2006/relationships/hyperlink" Target="mailto:khr-loen-team8@regionsjaelland.dk" TargetMode="External"/><Relationship Id="rId44" Type="http://schemas.openxmlformats.org/officeDocument/2006/relationships/hyperlink" Target="mailto:khr-loen-team8@regionsjaelland.dk" TargetMode="External"/><Relationship Id="rId52" Type="http://schemas.openxmlformats.org/officeDocument/2006/relationships/hyperlink" Target="mailto:khr-loen-team10@regionsjaelland.dk" TargetMode="External"/><Relationship Id="rId60" Type="http://schemas.openxmlformats.org/officeDocument/2006/relationships/hyperlink" Target="mailto:khr-loen-team9@regionsjaelland.dk" TargetMode="External"/><Relationship Id="rId65" Type="http://schemas.openxmlformats.org/officeDocument/2006/relationships/hyperlink" Target="mailto:khr-loen-team10@regionsjaelland.dk" TargetMode="External"/><Relationship Id="rId4" Type="http://schemas.openxmlformats.org/officeDocument/2006/relationships/hyperlink" Target="mailto:khr-loen-team1@regionsjaelland.dk" TargetMode="External"/><Relationship Id="rId9" Type="http://schemas.openxmlformats.org/officeDocument/2006/relationships/hyperlink" Target="mailto:khr-loen-team1@regionsjaelland.dk" TargetMode="External"/><Relationship Id="rId14" Type="http://schemas.openxmlformats.org/officeDocument/2006/relationships/hyperlink" Target="mailto:khr-loen-team1@regionsjaelland.dk" TargetMode="External"/><Relationship Id="rId22" Type="http://schemas.openxmlformats.org/officeDocument/2006/relationships/hyperlink" Target="mailto:khr-loen-team8@regionsjaelland.dk" TargetMode="External"/><Relationship Id="rId27" Type="http://schemas.openxmlformats.org/officeDocument/2006/relationships/hyperlink" Target="mailto:khr-loen-team8@regionsjaelland.dk" TargetMode="External"/><Relationship Id="rId30" Type="http://schemas.openxmlformats.org/officeDocument/2006/relationships/hyperlink" Target="mailto:khr-loen-team8@regionsjaelland.dk" TargetMode="External"/><Relationship Id="rId35" Type="http://schemas.openxmlformats.org/officeDocument/2006/relationships/hyperlink" Target="mailto:khr-loen-team8@regionsjaelland.dk" TargetMode="External"/><Relationship Id="rId43" Type="http://schemas.openxmlformats.org/officeDocument/2006/relationships/hyperlink" Target="mailto:khr-loen-team8@regionsjaelland.dk" TargetMode="External"/><Relationship Id="rId48" Type="http://schemas.openxmlformats.org/officeDocument/2006/relationships/hyperlink" Target="mailto:khr-loen-team10@regionsjaelland.dk" TargetMode="External"/><Relationship Id="rId56" Type="http://schemas.openxmlformats.org/officeDocument/2006/relationships/hyperlink" Target="mailto:khr-loen-team9@regionsjaelland.dk" TargetMode="External"/><Relationship Id="rId64" Type="http://schemas.openxmlformats.org/officeDocument/2006/relationships/hyperlink" Target="mailto:khr-loen-team9@regionsjaelland.dk" TargetMode="External"/><Relationship Id="rId69" Type="http://schemas.openxmlformats.org/officeDocument/2006/relationships/hyperlink" Target="mailto:khr-loen-team10@regionsjaelland.dk" TargetMode="External"/><Relationship Id="rId8" Type="http://schemas.openxmlformats.org/officeDocument/2006/relationships/hyperlink" Target="mailto:khr-loen-team1@regionsjaelland.dk" TargetMode="External"/><Relationship Id="rId51" Type="http://schemas.openxmlformats.org/officeDocument/2006/relationships/hyperlink" Target="mailto:khr-loen-team9@regionsjaelland.dk" TargetMode="External"/><Relationship Id="rId72" Type="http://schemas.openxmlformats.org/officeDocument/2006/relationships/comments" Target="../comments2.xml"/><Relationship Id="rId3" Type="http://schemas.openxmlformats.org/officeDocument/2006/relationships/hyperlink" Target="mailto:khr-loen-team1@regionsjaelland.dk" TargetMode="External"/><Relationship Id="rId12" Type="http://schemas.openxmlformats.org/officeDocument/2006/relationships/hyperlink" Target="mailto:khr-loen-team1@regionsjaelland.dk" TargetMode="External"/><Relationship Id="rId17" Type="http://schemas.openxmlformats.org/officeDocument/2006/relationships/hyperlink" Target="mailto:khr-loen-team1@regionsjaelland.dk" TargetMode="External"/><Relationship Id="rId25" Type="http://schemas.openxmlformats.org/officeDocument/2006/relationships/hyperlink" Target="mailto:khr-loen-team8@regionsjaelland.dk" TargetMode="External"/><Relationship Id="rId33" Type="http://schemas.openxmlformats.org/officeDocument/2006/relationships/hyperlink" Target="mailto:khr-loen-team8@regionsjaelland.dk" TargetMode="External"/><Relationship Id="rId38" Type="http://schemas.openxmlformats.org/officeDocument/2006/relationships/hyperlink" Target="mailto:khr-loen-team8@regionsjaelland.dk" TargetMode="External"/><Relationship Id="rId46" Type="http://schemas.openxmlformats.org/officeDocument/2006/relationships/hyperlink" Target="mailto:khr-loen-team10@regionsjaelland.dk" TargetMode="External"/><Relationship Id="rId59" Type="http://schemas.openxmlformats.org/officeDocument/2006/relationships/hyperlink" Target="mailto:khr-loen-team9@regionsjaelland.dk" TargetMode="External"/><Relationship Id="rId67" Type="http://schemas.openxmlformats.org/officeDocument/2006/relationships/hyperlink" Target="mailto:khr-loen-team10@regionsjaelland.dk" TargetMode="External"/><Relationship Id="rId20" Type="http://schemas.openxmlformats.org/officeDocument/2006/relationships/hyperlink" Target="mailto:khr-loen-team1@regionsjaelland.dk" TargetMode="External"/><Relationship Id="rId41" Type="http://schemas.openxmlformats.org/officeDocument/2006/relationships/hyperlink" Target="mailto:khr-loen-team8@regionsjaelland.dk" TargetMode="External"/><Relationship Id="rId54" Type="http://schemas.openxmlformats.org/officeDocument/2006/relationships/hyperlink" Target="mailto:khr-loen-team6@regionsjaelland.dk" TargetMode="External"/><Relationship Id="rId62" Type="http://schemas.openxmlformats.org/officeDocument/2006/relationships/hyperlink" Target="mailto:khr-loen-team9@regionsjaelland.dk" TargetMode="External"/><Relationship Id="rId70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4"/>
  <sheetViews>
    <sheetView showGridLines="0" showRowColHeaders="0" tabSelected="1" zoomScale="90" zoomScaleNormal="90" workbookViewId="0">
      <selection activeCell="F72" sqref="F72"/>
    </sheetView>
  </sheetViews>
  <sheetFormatPr defaultColWidth="9.109375" defaultRowHeight="13.2" x14ac:dyDescent="0.25"/>
  <cols>
    <col min="1" max="1" width="0.88671875" style="64" customWidth="1"/>
    <col min="2" max="2" width="31.88671875" style="64" customWidth="1"/>
    <col min="3" max="3" width="5.33203125" style="64" customWidth="1"/>
    <col min="4" max="4" width="22.6640625" style="64" customWidth="1"/>
    <col min="5" max="5" width="17.44140625" style="64" customWidth="1"/>
    <col min="6" max="6" width="5.6640625" style="64" customWidth="1"/>
    <col min="7" max="7" width="18.6640625" style="64" customWidth="1"/>
    <col min="8" max="8" width="5.44140625" style="64" customWidth="1"/>
    <col min="9" max="9" width="7.44140625" style="64" customWidth="1"/>
    <col min="10" max="10" width="5" style="64" customWidth="1"/>
    <col min="11" max="11" width="14.44140625" style="64" customWidth="1"/>
    <col min="12" max="12" width="4.33203125" style="64" customWidth="1"/>
    <col min="13" max="13" width="16.33203125" style="64" customWidth="1"/>
    <col min="14" max="14" width="2.33203125" style="64" customWidth="1"/>
    <col min="15" max="15" width="17.109375" style="64" hidden="1" customWidth="1"/>
    <col min="16" max="16" width="11.5546875" style="64" hidden="1" customWidth="1"/>
    <col min="17" max="18" width="11.33203125" style="64" hidden="1" customWidth="1"/>
    <col min="19" max="19" width="28.6640625" style="64" hidden="1" customWidth="1"/>
    <col min="20" max="20" width="34.44140625" style="64" customWidth="1"/>
    <col min="21" max="16384" width="9.109375" style="64"/>
  </cols>
  <sheetData>
    <row r="1" spans="1:21" x14ac:dyDescent="0.25">
      <c r="A1" s="63"/>
    </row>
    <row r="2" spans="1:21" ht="8.4" customHeight="1" x14ac:dyDescent="0.25">
      <c r="A2" s="63"/>
      <c r="B2" s="65"/>
      <c r="C2" s="66"/>
      <c r="D2" s="246"/>
      <c r="E2" s="246"/>
      <c r="F2" s="246"/>
      <c r="G2" s="246"/>
      <c r="H2" s="246"/>
      <c r="I2" s="246"/>
      <c r="J2" s="246"/>
      <c r="K2" s="67"/>
      <c r="L2" s="67"/>
      <c r="M2" s="67"/>
      <c r="N2" s="68"/>
    </row>
    <row r="3" spans="1:21" ht="13.2" customHeight="1" x14ac:dyDescent="0.25">
      <c r="A3" s="63"/>
      <c r="B3" s="247" t="s">
        <v>231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70"/>
    </row>
    <row r="4" spans="1:21" ht="17.25" customHeight="1" x14ac:dyDescent="0.25">
      <c r="A4" s="63"/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70"/>
    </row>
    <row r="5" spans="1:21" ht="44.4" customHeight="1" x14ac:dyDescent="0.25">
      <c r="A5" s="63"/>
      <c r="B5" s="168"/>
      <c r="C5" s="169"/>
      <c r="D5" s="249" t="s">
        <v>221</v>
      </c>
      <c r="E5" s="249"/>
      <c r="F5" s="249"/>
      <c r="G5" s="249"/>
      <c r="H5" s="249"/>
      <c r="I5" s="249"/>
      <c r="J5" s="249"/>
      <c r="K5" s="169"/>
      <c r="L5" s="169"/>
      <c r="M5" s="169"/>
      <c r="N5" s="170"/>
    </row>
    <row r="6" spans="1:21" ht="6" customHeight="1" x14ac:dyDescent="0.25">
      <c r="A6" s="63"/>
      <c r="B6" s="75"/>
      <c r="C6" s="4"/>
      <c r="D6" s="4"/>
      <c r="E6" s="4"/>
      <c r="F6" s="4"/>
      <c r="G6" s="4"/>
      <c r="H6" s="4"/>
      <c r="I6" s="4"/>
      <c r="J6" s="4"/>
      <c r="K6" s="76"/>
      <c r="L6" s="76"/>
      <c r="M6" s="76"/>
      <c r="N6" s="77"/>
    </row>
    <row r="7" spans="1:21" ht="23.25" customHeight="1" x14ac:dyDescent="0.35">
      <c r="A7" s="63"/>
      <c r="B7" s="65"/>
      <c r="C7" s="78"/>
      <c r="D7" s="78"/>
      <c r="E7" s="78"/>
      <c r="F7" s="79"/>
      <c r="G7" s="79"/>
      <c r="H7" s="79"/>
      <c r="I7" s="79"/>
      <c r="J7" s="79"/>
      <c r="K7" s="67"/>
      <c r="L7" s="67"/>
      <c r="M7" s="67"/>
      <c r="N7" s="68"/>
      <c r="S7" s="80" t="str">
        <f>IF(D20="","",IF(ISEVEN(RIGHT(D20,2)),"Mor","Far/medmor"))</f>
        <v/>
      </c>
    </row>
    <row r="8" spans="1:21" ht="23.4" customHeight="1" x14ac:dyDescent="0.35">
      <c r="A8" s="63"/>
      <c r="B8" s="81"/>
      <c r="C8" s="82"/>
      <c r="D8" s="82"/>
      <c r="E8" s="82"/>
      <c r="F8" s="83"/>
      <c r="G8" s="83"/>
      <c r="H8" s="83"/>
      <c r="I8" s="83"/>
      <c r="J8" s="83"/>
      <c r="K8" s="69"/>
      <c r="L8" s="69"/>
      <c r="M8" s="69"/>
      <c r="N8" s="70"/>
      <c r="S8" s="80"/>
    </row>
    <row r="9" spans="1:21" ht="21" customHeight="1" x14ac:dyDescent="0.35">
      <c r="A9" s="63"/>
      <c r="B9" s="84"/>
      <c r="C9" s="82"/>
      <c r="D9" s="82"/>
      <c r="E9" s="82"/>
      <c r="F9" s="83"/>
      <c r="G9" s="83"/>
      <c r="H9" s="83"/>
      <c r="I9" s="83"/>
      <c r="J9" s="83"/>
      <c r="K9" s="69"/>
      <c r="L9" s="69"/>
      <c r="M9" s="69"/>
      <c r="N9" s="70"/>
      <c r="S9" s="80" t="s">
        <v>227</v>
      </c>
    </row>
    <row r="10" spans="1:21" ht="21" customHeight="1" x14ac:dyDescent="0.35">
      <c r="A10" s="63"/>
      <c r="B10" s="84"/>
      <c r="C10" s="82"/>
      <c r="D10" s="82"/>
      <c r="E10" s="82"/>
      <c r="F10" s="83"/>
      <c r="G10" s="83"/>
      <c r="H10" s="83"/>
      <c r="I10" s="83"/>
      <c r="J10" s="83"/>
      <c r="K10" s="69"/>
      <c r="L10" s="69"/>
      <c r="M10" s="69"/>
      <c r="N10" s="70"/>
      <c r="S10" s="80" t="s">
        <v>225</v>
      </c>
    </row>
    <row r="11" spans="1:21" ht="22.95" customHeight="1" x14ac:dyDescent="0.35">
      <c r="A11" s="63"/>
      <c r="B11" s="85"/>
      <c r="C11" s="86"/>
      <c r="D11" s="86"/>
      <c r="E11" s="86"/>
      <c r="F11" s="87"/>
      <c r="G11" s="87"/>
      <c r="H11" s="87"/>
      <c r="I11" s="87"/>
      <c r="J11" s="87"/>
      <c r="K11" s="73"/>
      <c r="L11" s="73"/>
      <c r="M11" s="73"/>
      <c r="N11" s="74"/>
      <c r="S11" s="80"/>
    </row>
    <row r="12" spans="1:21" ht="5.0999999999999996" customHeight="1" x14ac:dyDescent="0.25">
      <c r="A12" s="63"/>
      <c r="S12" s="80" t="s">
        <v>213</v>
      </c>
    </row>
    <row r="13" spans="1:21" ht="5.0999999999999996" customHeight="1" x14ac:dyDescent="0.25">
      <c r="A13" s="63"/>
      <c r="B13" s="88"/>
      <c r="C13" s="89"/>
      <c r="D13" s="89"/>
      <c r="E13" s="89"/>
      <c r="F13" s="89"/>
      <c r="G13" s="89"/>
      <c r="H13" s="90"/>
      <c r="I13" s="89"/>
      <c r="J13" s="89"/>
      <c r="K13" s="89"/>
      <c r="L13" s="89"/>
      <c r="M13" s="91"/>
      <c r="N13" s="92"/>
      <c r="S13" s="80" t="s">
        <v>20</v>
      </c>
    </row>
    <row r="14" spans="1:21" ht="18.75" customHeight="1" x14ac:dyDescent="0.3">
      <c r="A14" s="63"/>
      <c r="B14" s="12" t="s">
        <v>1</v>
      </c>
      <c r="C14" s="13"/>
      <c r="D14" s="250"/>
      <c r="E14" s="250"/>
      <c r="F14" s="250"/>
      <c r="G14" s="250"/>
      <c r="H14" s="250"/>
      <c r="I14" s="250"/>
      <c r="J14" s="250"/>
      <c r="K14" s="13"/>
      <c r="L14" s="13"/>
      <c r="M14" s="13"/>
      <c r="N14" s="9"/>
      <c r="S14" s="80" t="s">
        <v>282</v>
      </c>
    </row>
    <row r="15" spans="1:21" ht="2.4" customHeight="1" x14ac:dyDescent="0.3">
      <c r="A15" s="63"/>
      <c r="B15" s="93"/>
      <c r="C15" s="94"/>
      <c r="D15" s="94"/>
      <c r="E15" s="94"/>
      <c r="F15" s="94"/>
      <c r="G15" s="94"/>
      <c r="H15" s="94"/>
      <c r="I15" s="94"/>
      <c r="J15" s="8"/>
      <c r="K15" s="13"/>
      <c r="L15" s="13"/>
      <c r="M15" s="13"/>
      <c r="N15" s="9"/>
    </row>
    <row r="16" spans="1:21" ht="18.75" customHeight="1" x14ac:dyDescent="0.25">
      <c r="A16" s="63"/>
      <c r="B16" s="12" t="s">
        <v>16</v>
      </c>
      <c r="C16" s="13"/>
      <c r="D16" s="250"/>
      <c r="E16" s="250"/>
      <c r="F16" s="250"/>
      <c r="G16" s="250"/>
      <c r="H16" s="250"/>
      <c r="I16" s="250"/>
      <c r="J16" s="250"/>
      <c r="K16" s="13"/>
      <c r="L16" s="13"/>
      <c r="M16" s="13"/>
      <c r="N16" s="10"/>
      <c r="S16" s="95" t="s">
        <v>205</v>
      </c>
      <c r="U16" s="96"/>
    </row>
    <row r="17" spans="1:19" ht="2.4" customHeight="1" x14ac:dyDescent="0.3">
      <c r="A17" s="63"/>
      <c r="B17" s="93"/>
      <c r="C17" s="94"/>
      <c r="D17" s="94"/>
      <c r="E17" s="94"/>
      <c r="F17" s="94"/>
      <c r="G17" s="94"/>
      <c r="H17" s="94"/>
      <c r="I17" s="94"/>
      <c r="J17" s="8"/>
      <c r="K17" s="13"/>
      <c r="L17" s="13"/>
      <c r="M17" s="13"/>
      <c r="N17" s="10"/>
      <c r="S17" s="95" t="s">
        <v>224</v>
      </c>
    </row>
    <row r="18" spans="1:19" ht="18" customHeight="1" x14ac:dyDescent="0.3">
      <c r="A18" s="63"/>
      <c r="B18" s="12" t="s">
        <v>18</v>
      </c>
      <c r="C18" s="13"/>
      <c r="D18" s="251"/>
      <c r="E18" s="251"/>
      <c r="F18" s="251"/>
      <c r="G18" s="251"/>
      <c r="H18" s="251"/>
      <c r="I18" s="251"/>
      <c r="J18" s="251"/>
      <c r="K18" s="13"/>
      <c r="L18" s="13"/>
      <c r="M18" s="13"/>
      <c r="N18" s="11"/>
      <c r="S18" s="80" t="s">
        <v>214</v>
      </c>
    </row>
    <row r="19" spans="1:19" ht="2.4" customHeight="1" x14ac:dyDescent="0.3">
      <c r="A19" s="63"/>
      <c r="B19" s="93"/>
      <c r="C19" s="94"/>
      <c r="D19" s="94"/>
      <c r="E19" s="94"/>
      <c r="F19" s="94"/>
      <c r="G19" s="94"/>
      <c r="H19" s="94"/>
      <c r="I19" s="94"/>
      <c r="J19" s="8"/>
      <c r="K19" s="8"/>
      <c r="L19" s="8"/>
      <c r="M19" s="8"/>
      <c r="N19" s="11"/>
      <c r="S19" s="80" t="s">
        <v>215</v>
      </c>
    </row>
    <row r="20" spans="1:19" ht="18" customHeight="1" x14ac:dyDescent="0.3">
      <c r="A20" s="63"/>
      <c r="B20" s="12" t="s">
        <v>17</v>
      </c>
      <c r="C20" s="13"/>
      <c r="D20" s="178"/>
      <c r="E20" s="13"/>
      <c r="F20" s="13"/>
      <c r="G20" s="13"/>
      <c r="H20" s="13"/>
      <c r="I20" s="13"/>
      <c r="J20" s="13"/>
      <c r="K20" s="13"/>
      <c r="L20" s="97"/>
      <c r="M20" s="13"/>
      <c r="N20" s="9"/>
    </row>
    <row r="21" spans="1:19" ht="2.4" customHeight="1" x14ac:dyDescent="0.3">
      <c r="A21" s="63"/>
      <c r="B21" s="93"/>
      <c r="C21" s="94"/>
      <c r="D21" s="94"/>
      <c r="E21" s="94"/>
      <c r="F21" s="94"/>
      <c r="G21" s="94"/>
      <c r="H21" s="94"/>
      <c r="I21" s="94"/>
      <c r="J21" s="8"/>
      <c r="K21" s="8"/>
      <c r="L21" s="13"/>
      <c r="M21" s="13"/>
      <c r="N21" s="9"/>
    </row>
    <row r="22" spans="1:19" ht="19.5" customHeight="1" x14ac:dyDescent="0.25">
      <c r="A22" s="63"/>
      <c r="B22" s="12" t="s">
        <v>19</v>
      </c>
      <c r="C22" s="13"/>
      <c r="D22" s="179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1:19" ht="5.0999999999999996" customHeight="1" x14ac:dyDescent="0.25">
      <c r="A23" s="63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3"/>
    </row>
    <row r="24" spans="1:19" ht="5.0999999999999996" customHeight="1" x14ac:dyDescent="0.25">
      <c r="A24" s="6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9" ht="30.6" customHeight="1" x14ac:dyDescent="0.25">
      <c r="A25" s="63"/>
      <c r="B25" s="100"/>
      <c r="C25" s="101"/>
      <c r="D25" s="252" t="s">
        <v>212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9" ht="5.0999999999999996" customHeight="1" x14ac:dyDescent="0.25">
      <c r="A26" s="63"/>
      <c r="B26" s="102"/>
      <c r="C26" s="103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/>
    </row>
    <row r="27" spans="1:19" ht="5.0999999999999996" customHeight="1" x14ac:dyDescent="0.25">
      <c r="A27" s="63"/>
      <c r="B27" s="102"/>
      <c r="C27" s="103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5"/>
    </row>
    <row r="28" spans="1:19" ht="5.0999999999999996" customHeight="1" x14ac:dyDescent="0.25">
      <c r="A28" s="63"/>
      <c r="B28" s="102"/>
      <c r="C28" s="103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5"/>
    </row>
    <row r="29" spans="1:19" ht="5.0999999999999996" customHeight="1" x14ac:dyDescent="0.25">
      <c r="A29" s="63"/>
      <c r="B29" s="102"/>
      <c r="C29" s="103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5"/>
    </row>
    <row r="30" spans="1:19" ht="5.0999999999999996" customHeight="1" x14ac:dyDescent="0.25">
      <c r="A30" s="63"/>
      <c r="B30" s="102"/>
      <c r="C30" s="103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5"/>
    </row>
    <row r="31" spans="1:19" ht="5.0999999999999996" customHeight="1" x14ac:dyDescent="0.25">
      <c r="A31" s="63"/>
      <c r="B31" s="102"/>
      <c r="C31" s="103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5"/>
    </row>
    <row r="32" spans="1:19" ht="5.0999999999999996" customHeight="1" x14ac:dyDescent="0.25">
      <c r="A32" s="63"/>
      <c r="B32" s="102"/>
      <c r="C32" s="103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5"/>
    </row>
    <row r="33" spans="1:19" ht="63.75" customHeight="1" x14ac:dyDescent="0.25">
      <c r="A33" s="63"/>
      <c r="B33" s="104"/>
      <c r="C33" s="105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7"/>
    </row>
    <row r="34" spans="1:19" ht="5.0999999999999996" customHeight="1" x14ac:dyDescent="0.25">
      <c r="A34" s="63"/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9" ht="18" customHeight="1" x14ac:dyDescent="0.25">
      <c r="A35" s="63"/>
      <c r="B35" s="183" t="s">
        <v>34</v>
      </c>
      <c r="C35" s="260" t="str">
        <f>S7</f>
        <v/>
      </c>
      <c r="D35" s="260"/>
      <c r="E35" s="260"/>
      <c r="F35" s="261" t="s">
        <v>222</v>
      </c>
      <c r="G35" s="261"/>
      <c r="H35" s="261"/>
      <c r="I35" s="261"/>
      <c r="J35" s="261"/>
      <c r="K35" s="261"/>
      <c r="L35" s="261"/>
      <c r="M35" s="261"/>
      <c r="N35" s="262"/>
      <c r="S35" s="64" t="s">
        <v>226</v>
      </c>
    </row>
    <row r="36" spans="1:19" ht="5.0999999999999996" customHeight="1" x14ac:dyDescent="0.25">
      <c r="A36" s="63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6"/>
    </row>
    <row r="37" spans="1:19" ht="19.5" customHeight="1" x14ac:dyDescent="0.25">
      <c r="A37" s="63"/>
      <c r="B37" s="107" t="s">
        <v>35</v>
      </c>
      <c r="C37" s="108" t="str">
        <f>IF(C35="Mor","20","2")</f>
        <v>2</v>
      </c>
      <c r="D37" s="109" t="s">
        <v>206</v>
      </c>
      <c r="E37" s="109"/>
      <c r="F37" s="184"/>
      <c r="G37" s="109" t="s">
        <v>36</v>
      </c>
      <c r="H37" s="184"/>
      <c r="I37" s="109" t="s">
        <v>23</v>
      </c>
      <c r="J37" s="110" t="s">
        <v>21</v>
      </c>
      <c r="K37" s="186" t="str">
        <f>S37</f>
        <v/>
      </c>
      <c r="L37" s="110" t="s">
        <v>22</v>
      </c>
      <c r="M37" s="172" t="str">
        <f>IF(F37&lt;&gt;"",SUM(K37+F37*7+H37-1+S44+S46+S48),"")</f>
        <v/>
      </c>
      <c r="N37" s="106"/>
      <c r="O37" s="172" t="str">
        <f>M37</f>
        <v/>
      </c>
      <c r="S37" s="171" t="str">
        <f>IF(AND(D22&lt;&gt;"",F37&lt;&gt;""),D22+1,"")</f>
        <v/>
      </c>
    </row>
    <row r="38" spans="1:19" ht="3.75" customHeight="1" x14ac:dyDescent="0.25">
      <c r="A38" s="63"/>
      <c r="B38" s="111"/>
      <c r="C38" s="13"/>
      <c r="D38" s="13"/>
      <c r="E38" s="13"/>
      <c r="F38" s="112"/>
      <c r="G38" s="13"/>
      <c r="H38" s="113"/>
      <c r="I38" s="114"/>
      <c r="J38" s="115"/>
      <c r="K38" s="116"/>
      <c r="L38" s="117"/>
      <c r="M38" s="118"/>
      <c r="N38" s="119"/>
    </row>
    <row r="39" spans="1:19" ht="19.2" customHeight="1" x14ac:dyDescent="0.25">
      <c r="A39" s="63"/>
      <c r="B39" s="120" t="str">
        <f>IF(C35="Mor","Jeg har mulighed for at holde","Jeg har ret til at holde")</f>
        <v>Jeg har ret til at holde</v>
      </c>
      <c r="C39" s="108" t="str">
        <f>IF(C35="Mor","4","7")</f>
        <v>7</v>
      </c>
      <c r="D39" s="109" t="s">
        <v>206</v>
      </c>
      <c r="E39" s="109"/>
      <c r="F39" s="184"/>
      <c r="G39" s="109" t="s">
        <v>36</v>
      </c>
      <c r="H39" s="184"/>
      <c r="I39" s="121" t="s">
        <v>23</v>
      </c>
      <c r="J39" s="110" t="s">
        <v>21</v>
      </c>
      <c r="K39" s="61" t="str">
        <f>IF(F39&lt;&gt;"",O37+1,"")</f>
        <v/>
      </c>
      <c r="L39" s="110" t="s">
        <v>22</v>
      </c>
      <c r="M39" s="172" t="str">
        <f>IF(F39&lt;&gt;"",K39+F39*7+H39-1,"")</f>
        <v/>
      </c>
      <c r="N39" s="122"/>
      <c r="O39" s="172" t="str">
        <f>IF(M39="",O37,M39)</f>
        <v/>
      </c>
      <c r="S39" s="171"/>
    </row>
    <row r="40" spans="1:19" ht="4.5" customHeight="1" x14ac:dyDescent="0.25">
      <c r="A40" s="63"/>
      <c r="B40" s="107"/>
      <c r="C40" s="123"/>
      <c r="D40" s="13"/>
      <c r="E40" s="109"/>
      <c r="F40" s="124"/>
      <c r="G40" s="109"/>
      <c r="H40" s="185"/>
      <c r="I40" s="121"/>
      <c r="J40" s="110"/>
      <c r="K40" s="109"/>
      <c r="L40" s="110"/>
      <c r="M40" s="109"/>
      <c r="N40" s="122"/>
      <c r="O40" s="172"/>
    </row>
    <row r="41" spans="1:19" ht="18" customHeight="1" x14ac:dyDescent="0.25">
      <c r="A41" s="63"/>
      <c r="B41" s="107" t="s">
        <v>207</v>
      </c>
      <c r="C41" s="108" t="str">
        <f>IF(C35="Mor","2","6")</f>
        <v>6</v>
      </c>
      <c r="D41" s="109" t="str">
        <f>IF(C35="Mor","uger med løn overført fra far. Jeg holder","uger med løn. Jeg holder")</f>
        <v>uger med løn. Jeg holder</v>
      </c>
      <c r="E41" s="109"/>
      <c r="F41" s="184"/>
      <c r="G41" s="109" t="s">
        <v>36</v>
      </c>
      <c r="H41" s="184"/>
      <c r="I41" s="121" t="s">
        <v>23</v>
      </c>
      <c r="J41" s="110" t="s">
        <v>21</v>
      </c>
      <c r="K41" s="61" t="str">
        <f>IF(F41&lt;&gt;"",O39+1,"")</f>
        <v/>
      </c>
      <c r="L41" s="110" t="s">
        <v>22</v>
      </c>
      <c r="M41" s="172" t="str">
        <f>IF(F41&lt;&gt;"",K41+F41*7+H41-1,"")</f>
        <v/>
      </c>
      <c r="N41" s="122"/>
      <c r="O41" s="172" t="str">
        <f t="shared" ref="O41" si="0">IF(M41="",O39,M41)</f>
        <v/>
      </c>
      <c r="S41" s="64">
        <f>F41</f>
        <v>0</v>
      </c>
    </row>
    <row r="42" spans="1:19" ht="2.4" customHeight="1" x14ac:dyDescent="0.25">
      <c r="A42" s="63"/>
      <c r="B42" s="107"/>
      <c r="C42" s="13"/>
      <c r="D42" s="13"/>
      <c r="E42" s="109"/>
      <c r="F42" s="13"/>
      <c r="G42" s="109"/>
      <c r="H42" s="109"/>
      <c r="I42" s="121"/>
      <c r="J42" s="110"/>
      <c r="K42" s="109"/>
      <c r="L42" s="110"/>
      <c r="M42" s="125"/>
      <c r="N42" s="122"/>
    </row>
    <row r="43" spans="1:19" ht="6.6" customHeight="1" x14ac:dyDescent="0.25">
      <c r="A43" s="63"/>
      <c r="B43" s="126"/>
      <c r="C43" s="127"/>
      <c r="D43" s="127"/>
      <c r="E43" s="127"/>
      <c r="F43" s="13"/>
      <c r="G43" s="109"/>
      <c r="H43" s="109"/>
      <c r="I43" s="121"/>
      <c r="J43" s="110"/>
      <c r="K43" s="109"/>
      <c r="L43" s="110"/>
      <c r="M43" s="109"/>
      <c r="N43" s="60"/>
    </row>
    <row r="44" spans="1:19" ht="18.75" customHeight="1" x14ac:dyDescent="0.25">
      <c r="A44" s="63"/>
      <c r="B44" s="263" t="s">
        <v>223</v>
      </c>
      <c r="C44" s="264"/>
      <c r="D44" s="264"/>
      <c r="E44" s="264"/>
      <c r="F44" s="264"/>
      <c r="G44" s="264"/>
      <c r="H44" s="264"/>
      <c r="I44" s="264"/>
      <c r="J44" s="123" t="s">
        <v>21</v>
      </c>
      <c r="K44" s="61"/>
      <c r="L44" s="123" t="s">
        <v>22</v>
      </c>
      <c r="M44" s="195"/>
      <c r="N44" s="60"/>
      <c r="S44" s="64">
        <f>IF(M44&gt;K44,M44-K44+1,IF(AND(K44&lt;&gt;"",K44=M44),1,0))</f>
        <v>0</v>
      </c>
    </row>
    <row r="45" spans="1:19" ht="3" customHeight="1" x14ac:dyDescent="0.25">
      <c r="A45" s="63"/>
      <c r="B45" s="263"/>
      <c r="C45" s="264"/>
      <c r="D45" s="264"/>
      <c r="E45" s="264"/>
      <c r="F45" s="264"/>
      <c r="G45" s="264"/>
      <c r="H45" s="264"/>
      <c r="I45" s="264"/>
      <c r="J45" s="123"/>
      <c r="K45" s="185"/>
      <c r="L45" s="123"/>
      <c r="M45" s="109"/>
      <c r="N45" s="60"/>
      <c r="S45" s="64">
        <f>IF(M45&gt;K45,M45-K45+1,IF(AND(K45&lt;&gt;"",K45=M45),1,0))</f>
        <v>0</v>
      </c>
    </row>
    <row r="46" spans="1:19" ht="19.5" customHeight="1" x14ac:dyDescent="0.25">
      <c r="A46" s="63"/>
      <c r="B46" s="263"/>
      <c r="C46" s="264"/>
      <c r="D46" s="264"/>
      <c r="E46" s="264"/>
      <c r="F46" s="264"/>
      <c r="G46" s="264"/>
      <c r="H46" s="264"/>
      <c r="I46" s="264"/>
      <c r="J46" s="123" t="s">
        <v>21</v>
      </c>
      <c r="K46" s="61"/>
      <c r="L46" s="123" t="s">
        <v>22</v>
      </c>
      <c r="M46" s="195"/>
      <c r="N46" s="60"/>
      <c r="S46" s="64">
        <f>IF(M46&gt;K46,M46-K46+1,IF(AND(K46&lt;&gt;"",K46=M46),1,0))</f>
        <v>0</v>
      </c>
    </row>
    <row r="47" spans="1:19" ht="3" customHeight="1" x14ac:dyDescent="0.25">
      <c r="A47" s="63"/>
      <c r="B47" s="263"/>
      <c r="C47" s="264"/>
      <c r="D47" s="264"/>
      <c r="E47" s="264"/>
      <c r="F47" s="264"/>
      <c r="G47" s="264"/>
      <c r="H47" s="264"/>
      <c r="I47" s="264"/>
      <c r="J47" s="123"/>
      <c r="K47" s="185"/>
      <c r="L47" s="123"/>
      <c r="M47" s="109"/>
      <c r="N47" s="60"/>
      <c r="S47" s="64">
        <f>IF(M47&gt;K47,M47-K47+1,IF(AND(K47&lt;&gt;"",K47=M47),1,0))</f>
        <v>0</v>
      </c>
    </row>
    <row r="48" spans="1:19" ht="19.5" customHeight="1" x14ac:dyDescent="0.25">
      <c r="A48" s="63"/>
      <c r="B48" s="263"/>
      <c r="C48" s="264"/>
      <c r="D48" s="264"/>
      <c r="E48" s="264"/>
      <c r="F48" s="264"/>
      <c r="G48" s="264"/>
      <c r="H48" s="264"/>
      <c r="I48" s="264"/>
      <c r="J48" s="123" t="s">
        <v>21</v>
      </c>
      <c r="K48" s="61"/>
      <c r="L48" s="123" t="s">
        <v>22</v>
      </c>
      <c r="M48" s="195"/>
      <c r="N48" s="60"/>
      <c r="S48" s="64">
        <f>IF(M48&gt;K48,M48-K48+1,IF(AND(K48&lt;&gt;"",K48=M48),1,0))</f>
        <v>0</v>
      </c>
    </row>
    <row r="49" spans="1:19" ht="5.25" customHeight="1" x14ac:dyDescent="0.25">
      <c r="A49" s="63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3"/>
    </row>
    <row r="50" spans="1:19" ht="6" customHeight="1" x14ac:dyDescent="0.25">
      <c r="A50" s="63"/>
      <c r="B50" s="12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29"/>
    </row>
    <row r="51" spans="1:19" ht="64.5" customHeight="1" x14ac:dyDescent="0.25">
      <c r="A51" s="63"/>
      <c r="B51" s="13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31"/>
      <c r="S51" s="64" t="s">
        <v>235</v>
      </c>
    </row>
    <row r="52" spans="1:19" ht="41.25" customHeight="1" x14ac:dyDescent="0.25">
      <c r="A52" s="63"/>
      <c r="B52" s="132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133"/>
      <c r="S52" s="64" t="s">
        <v>233</v>
      </c>
    </row>
    <row r="53" spans="1:19" ht="107.25" customHeight="1" x14ac:dyDescent="0.25">
      <c r="A53" s="63"/>
      <c r="B53" s="13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135"/>
    </row>
    <row r="54" spans="1:19" ht="5.0999999999999996" customHeight="1" x14ac:dyDescent="0.25">
      <c r="A54" s="63"/>
      <c r="B54" s="240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2"/>
    </row>
    <row r="55" spans="1:19" ht="5.0999999999999996" customHeight="1" x14ac:dyDescent="0.25">
      <c r="A55" s="63"/>
      <c r="B55" s="243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5"/>
    </row>
    <row r="56" spans="1:19" ht="18" customHeight="1" x14ac:dyDescent="0.25">
      <c r="A56" s="63"/>
      <c r="B56" s="226" t="s">
        <v>209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8"/>
    </row>
    <row r="57" spans="1:19" ht="5.25" customHeight="1" x14ac:dyDescent="0.25">
      <c r="A57" s="63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06"/>
    </row>
    <row r="58" spans="1:19" ht="21" customHeight="1" x14ac:dyDescent="0.25">
      <c r="A58" s="63"/>
      <c r="B58" s="208" t="s">
        <v>235</v>
      </c>
      <c r="C58" s="209"/>
      <c r="D58" s="209"/>
      <c r="E58" s="13"/>
      <c r="F58" s="184"/>
      <c r="G58" s="109" t="s">
        <v>36</v>
      </c>
      <c r="H58" s="62"/>
      <c r="I58" s="109" t="s">
        <v>23</v>
      </c>
      <c r="J58" s="13" t="s">
        <v>21</v>
      </c>
      <c r="K58" s="61" t="str">
        <f>IF(OR(F58&lt;&gt;"",H58&lt;&gt;""),O41+1,"")</f>
        <v/>
      </c>
      <c r="L58" s="13" t="s">
        <v>22</v>
      </c>
      <c r="M58" s="172" t="str">
        <f>IF(OR(F58&lt;&gt;"",H58&lt;&gt;""),K58+F58*7+H58-1,"")</f>
        <v/>
      </c>
      <c r="N58" s="106"/>
      <c r="P58" s="191" t="str">
        <f>IF(M58&lt;&gt;"",M58,O41)</f>
        <v/>
      </c>
      <c r="S58" s="173" t="e">
        <f>M41+1</f>
        <v>#VALUE!</v>
      </c>
    </row>
    <row r="59" spans="1:19" ht="4.2" customHeight="1" x14ac:dyDescent="0.25">
      <c r="A59" s="63"/>
      <c r="B59" s="136"/>
      <c r="C59" s="137"/>
      <c r="D59" s="137"/>
      <c r="E59" s="138"/>
      <c r="F59" s="139"/>
      <c r="G59" s="140"/>
      <c r="H59" s="99"/>
      <c r="I59" s="140"/>
      <c r="J59" s="138"/>
      <c r="K59" s="141"/>
      <c r="L59" s="138"/>
      <c r="M59" s="141"/>
      <c r="N59" s="142"/>
      <c r="P59" s="192"/>
    </row>
    <row r="60" spans="1:19" ht="4.2" customHeight="1" x14ac:dyDescent="0.25">
      <c r="A60" s="63"/>
      <c r="B60" s="145"/>
      <c r="C60" s="145"/>
      <c r="D60" s="145"/>
      <c r="E60" s="13"/>
      <c r="F60" s="146"/>
      <c r="G60" s="109"/>
      <c r="H60" s="147"/>
      <c r="I60" s="109"/>
      <c r="J60" s="13"/>
      <c r="K60" s="148"/>
      <c r="L60" s="13"/>
      <c r="M60" s="148"/>
      <c r="N60" s="13"/>
      <c r="P60" s="192"/>
    </row>
    <row r="61" spans="1:19" ht="18" customHeight="1" x14ac:dyDescent="0.25">
      <c r="A61" s="63"/>
      <c r="B61" s="226" t="s">
        <v>234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8"/>
      <c r="P61" s="192"/>
      <c r="S61" s="171" t="str">
        <f>IF(AND(F63&lt;&gt;"",M54&lt;&gt;""),M54+1,"")</f>
        <v/>
      </c>
    </row>
    <row r="62" spans="1:19" ht="6.75" customHeight="1" x14ac:dyDescent="0.25">
      <c r="A62" s="63"/>
      <c r="B62" s="235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7"/>
      <c r="P62" s="192"/>
      <c r="S62" s="173">
        <f>M54</f>
        <v>0</v>
      </c>
    </row>
    <row r="63" spans="1:19" ht="20.399999999999999" customHeight="1" x14ac:dyDescent="0.25">
      <c r="A63" s="63"/>
      <c r="B63" s="238" t="s">
        <v>220</v>
      </c>
      <c r="C63" s="239"/>
      <c r="D63" s="239"/>
      <c r="E63" s="138"/>
      <c r="F63" s="187"/>
      <c r="G63" s="140" t="s">
        <v>36</v>
      </c>
      <c r="H63" s="188"/>
      <c r="I63" s="140" t="s">
        <v>23</v>
      </c>
      <c r="J63" s="138" t="s">
        <v>21</v>
      </c>
      <c r="K63" s="189" t="str">
        <f>IF(OR(F63&lt;&gt;"",H63&lt;&gt;""),P58+1,"")</f>
        <v/>
      </c>
      <c r="L63" s="138" t="s">
        <v>22</v>
      </c>
      <c r="M63" s="190" t="str">
        <f>IF(OR(F63&lt;&gt;"",H63&lt;&gt;""),K63+F63*7+H63-1,"")</f>
        <v/>
      </c>
      <c r="N63" s="142"/>
      <c r="P63" s="191" t="str">
        <f>IF(M63&lt;&gt;"",M63,P58)</f>
        <v/>
      </c>
      <c r="S63" s="64">
        <v>8</v>
      </c>
    </row>
    <row r="64" spans="1:19" ht="5.25" customHeight="1" x14ac:dyDescent="0.25">
      <c r="A64" s="63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3"/>
      <c r="P64" s="192"/>
    </row>
    <row r="65" spans="1:19" ht="18" customHeight="1" x14ac:dyDescent="0.25">
      <c r="A65" s="63"/>
      <c r="B65" s="226" t="s">
        <v>230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8"/>
      <c r="P65" s="192"/>
      <c r="S65" s="171" t="str">
        <f>IF(AND(F67&lt;&gt;"",M58&lt;&gt;""),M58+1,"")</f>
        <v/>
      </c>
    </row>
    <row r="66" spans="1:19" ht="6.75" customHeight="1" x14ac:dyDescent="0.25">
      <c r="A66" s="63"/>
      <c r="B66" s="235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7"/>
      <c r="P66" s="192"/>
      <c r="S66" s="173" t="str">
        <f>M58</f>
        <v/>
      </c>
    </row>
    <row r="67" spans="1:19" ht="20.399999999999999" customHeight="1" x14ac:dyDescent="0.25">
      <c r="A67" s="63"/>
      <c r="B67" s="235" t="s">
        <v>228</v>
      </c>
      <c r="C67" s="236"/>
      <c r="D67" s="236"/>
      <c r="E67" s="13"/>
      <c r="F67" s="184"/>
      <c r="G67" s="109" t="s">
        <v>229</v>
      </c>
      <c r="H67" s="13"/>
      <c r="I67" s="109"/>
      <c r="J67" s="13" t="s">
        <v>21</v>
      </c>
      <c r="K67" s="61" t="str">
        <f>IF(F67&lt;&gt;"",P63+1,"")</f>
        <v/>
      </c>
      <c r="L67" s="13" t="s">
        <v>22</v>
      </c>
      <c r="M67" s="172" t="str">
        <f>IF(AND(F67&lt;&gt;"",K67&lt;&gt;""),K67+F67*7+H67-1,"")</f>
        <v/>
      </c>
      <c r="N67" s="106"/>
      <c r="P67" s="191" t="str">
        <f>IF(M67&lt;&gt;"",M67,P63)</f>
        <v/>
      </c>
      <c r="Q67" s="64">
        <v>1</v>
      </c>
      <c r="S67" s="64">
        <v>8</v>
      </c>
    </row>
    <row r="68" spans="1:19" ht="6" customHeight="1" x14ac:dyDescent="0.25">
      <c r="A68" s="63"/>
      <c r="B68" s="174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6"/>
      <c r="P68" s="192"/>
      <c r="S68" s="64">
        <v>14</v>
      </c>
    </row>
    <row r="69" spans="1:19" ht="6" customHeight="1" x14ac:dyDescent="0.25">
      <c r="A69" s="63"/>
      <c r="P69" s="192"/>
    </row>
    <row r="70" spans="1:19" ht="14.4" customHeight="1" x14ac:dyDescent="0.25">
      <c r="A70" s="63"/>
      <c r="B70" s="226" t="s">
        <v>208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8"/>
      <c r="P70" s="192"/>
      <c r="Q70" s="80"/>
      <c r="R70" s="64" t="s">
        <v>23</v>
      </c>
    </row>
    <row r="71" spans="1:19" ht="6.9" customHeight="1" x14ac:dyDescent="0.25">
      <c r="A71" s="63"/>
      <c r="B71" s="15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157"/>
      <c r="P71" s="192"/>
    </row>
    <row r="72" spans="1:19" ht="18.75" customHeight="1" x14ac:dyDescent="0.25">
      <c r="A72" s="63"/>
      <c r="B72" s="208"/>
      <c r="C72" s="209"/>
      <c r="D72" s="209"/>
      <c r="E72" s="97" t="str">
        <f>IF(B72="forlænger forældreorlov uden løn","(8 eller 14 uger)","")</f>
        <v/>
      </c>
      <c r="F72" s="184"/>
      <c r="G72" s="109" t="s">
        <v>23</v>
      </c>
      <c r="H72" s="145"/>
      <c r="I72" s="145" t="str">
        <f>IF(G72="uger/og","dage","")</f>
        <v/>
      </c>
      <c r="J72" s="110" t="s">
        <v>21</v>
      </c>
      <c r="K72" s="61" t="str">
        <f>IF(F72&lt;&gt;"",WORKDAY(P67,Q67,$P$116:$Q$124),"")</f>
        <v/>
      </c>
      <c r="L72" s="110" t="s">
        <v>22</v>
      </c>
      <c r="M72" s="172" t="str">
        <f>IF(F72&lt;&gt;"",R72,"")</f>
        <v/>
      </c>
      <c r="N72" s="106"/>
      <c r="O72" s="194"/>
      <c r="P72" s="191" t="str">
        <f>IF(M72&lt;&gt;"",M72,P67)</f>
        <v/>
      </c>
      <c r="Q72" s="64">
        <v>1</v>
      </c>
      <c r="R72" s="171" t="e">
        <f>WORKDAY(P67,F72,$P$116:$R$124)</f>
        <v>#VALUE!</v>
      </c>
      <c r="S72" s="171" t="str">
        <f>IF(OR(F72&lt;&gt;"",H72&lt;&gt;0),IF(S58&lt;&gt;"",M58+1,IF(M41&lt;&gt;"",M41+1,IF(M39&lt;&gt;"",M39+1,IF(M37&lt;&gt;"",M37+1,"")))),"")</f>
        <v/>
      </c>
    </row>
    <row r="73" spans="1:19" ht="6" customHeight="1" x14ac:dyDescent="0.25">
      <c r="A73" s="63"/>
      <c r="B73" s="156"/>
      <c r="C73" s="97"/>
      <c r="D73" s="97"/>
      <c r="E73" s="97"/>
      <c r="F73" s="97"/>
      <c r="G73" s="109"/>
      <c r="H73" s="145"/>
      <c r="I73" s="121"/>
      <c r="J73" s="110"/>
      <c r="K73" s="110"/>
      <c r="L73" s="110"/>
      <c r="M73" s="110"/>
      <c r="N73" s="106"/>
      <c r="O73" s="63"/>
      <c r="P73" s="191"/>
      <c r="Q73" s="173"/>
      <c r="S73" s="171"/>
    </row>
    <row r="74" spans="1:19" ht="18.75" customHeight="1" x14ac:dyDescent="0.25">
      <c r="A74" s="63"/>
      <c r="B74" s="208"/>
      <c r="C74" s="209"/>
      <c r="D74" s="209"/>
      <c r="E74" s="97"/>
      <c r="F74" s="184"/>
      <c r="G74" s="109" t="s">
        <v>23</v>
      </c>
      <c r="H74" s="145"/>
      <c r="I74" s="145" t="str">
        <f>IF(G74="uger/og","dage","")</f>
        <v/>
      </c>
      <c r="J74" s="110" t="s">
        <v>21</v>
      </c>
      <c r="K74" s="61" t="str">
        <f>IF(F74&lt;&gt;"",WORKDAY(P72,Q67,$P$116:$Q$124),"")</f>
        <v/>
      </c>
      <c r="L74" s="110" t="s">
        <v>22</v>
      </c>
      <c r="M74" s="172" t="str">
        <f>IF(F74&lt;&gt;"",R74,"")</f>
        <v/>
      </c>
      <c r="N74" s="106"/>
      <c r="O74" s="194"/>
      <c r="P74" s="191" t="str">
        <f>IF(M74&lt;&gt;"",M74,P67)</f>
        <v/>
      </c>
      <c r="Q74" s="64">
        <v>1</v>
      </c>
      <c r="R74" s="171" t="e">
        <f>WORKDAY(P72,F74,$P$116:$R$124)</f>
        <v>#VALUE!</v>
      </c>
      <c r="S74" s="171" t="str">
        <f>IF(AND(M72&lt;&gt;"",OR(F74&lt;&gt;"",H74&lt;&gt;"")),M72+1,"")</f>
        <v/>
      </c>
    </row>
    <row r="75" spans="1:19" ht="5.25" customHeight="1" x14ac:dyDescent="0.25">
      <c r="A75" s="63"/>
      <c r="B75" s="156"/>
      <c r="C75" s="97"/>
      <c r="D75" s="97"/>
      <c r="E75" s="97"/>
      <c r="F75" s="97"/>
      <c r="G75" s="109"/>
      <c r="H75" s="145"/>
      <c r="I75" s="121"/>
      <c r="J75" s="110"/>
      <c r="K75" s="110"/>
      <c r="L75" s="110"/>
      <c r="M75" s="110"/>
      <c r="N75" s="106"/>
      <c r="P75" s="193"/>
      <c r="Q75" s="173"/>
      <c r="R75" s="171"/>
      <c r="S75" s="171"/>
    </row>
    <row r="76" spans="1:19" ht="18.75" customHeight="1" x14ac:dyDescent="0.25">
      <c r="A76" s="63"/>
      <c r="B76" s="208"/>
      <c r="C76" s="209"/>
      <c r="D76" s="209"/>
      <c r="E76" s="97"/>
      <c r="F76" s="206"/>
      <c r="G76" s="109" t="s">
        <v>23</v>
      </c>
      <c r="H76" s="145"/>
      <c r="I76" s="145" t="str">
        <f>IF(G76="uger/og","dage","")</f>
        <v/>
      </c>
      <c r="J76" s="110" t="s">
        <v>21</v>
      </c>
      <c r="K76" s="205" t="str">
        <f>IF(F76&lt;&gt;"",WORKDAY(P74,Q67,$P$116:$Q$124),"")</f>
        <v/>
      </c>
      <c r="L76" s="110" t="s">
        <v>22</v>
      </c>
      <c r="M76" s="172" t="str">
        <f>IF(F76&lt;&gt;"",R76,"")</f>
        <v/>
      </c>
      <c r="N76" s="106"/>
      <c r="O76" s="194"/>
      <c r="P76" s="193"/>
      <c r="Q76" s="173"/>
      <c r="R76" s="171" t="e">
        <f>WORKDAY(P74,F76,$P$116:$R$124)</f>
        <v>#VALUE!</v>
      </c>
      <c r="S76" s="171" t="str">
        <f>IF(F76&lt;&gt;"",IF(S67&lt;&gt;"",M67+1,IF(M46&lt;&gt;"",M46+1,IF(M44&lt;&gt;"",M44+1,IF(M42&lt;&gt;"",M42+1,"")))),"")</f>
        <v/>
      </c>
    </row>
    <row r="77" spans="1:19" ht="6.9" customHeight="1" x14ac:dyDescent="0.25">
      <c r="A77" s="63"/>
      <c r="B77" s="156"/>
      <c r="C77" s="97"/>
      <c r="D77" s="97"/>
      <c r="E77" s="97"/>
      <c r="F77" s="97"/>
      <c r="G77" s="109"/>
      <c r="H77" s="145"/>
      <c r="I77" s="121"/>
      <c r="J77" s="110"/>
      <c r="K77" s="110"/>
      <c r="L77" s="110"/>
      <c r="M77" s="110"/>
      <c r="N77" s="106"/>
    </row>
    <row r="78" spans="1:19" ht="106.2" customHeight="1" x14ac:dyDescent="0.25">
      <c r="A78" s="63"/>
      <c r="B78" s="223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5"/>
    </row>
    <row r="79" spans="1:19" ht="4.2" customHeight="1" x14ac:dyDescent="0.25">
      <c r="A79" s="63"/>
      <c r="B79" s="120"/>
      <c r="C79" s="145"/>
      <c r="D79" s="145"/>
      <c r="E79" s="13"/>
      <c r="F79" s="146"/>
      <c r="G79" s="109"/>
      <c r="H79" s="147"/>
      <c r="I79" s="109"/>
      <c r="J79" s="13"/>
      <c r="K79" s="148"/>
      <c r="L79" s="13"/>
      <c r="M79" s="148"/>
      <c r="N79" s="106"/>
    </row>
    <row r="80" spans="1:19" ht="19.2" customHeight="1" x14ac:dyDescent="0.25">
      <c r="A80" s="63"/>
      <c r="B80" s="226" t="s">
        <v>211</v>
      </c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8"/>
    </row>
    <row r="81" spans="1:14" ht="6" customHeight="1" x14ac:dyDescent="0.25">
      <c r="A81" s="63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06"/>
    </row>
    <row r="82" spans="1:14" ht="19.2" customHeight="1" x14ac:dyDescent="0.25">
      <c r="A82" s="63"/>
      <c r="B82" s="166" t="s">
        <v>216</v>
      </c>
      <c r="C82" s="150"/>
      <c r="D82" s="177"/>
      <c r="E82" s="149" t="s">
        <v>36</v>
      </c>
      <c r="F82" s="109"/>
      <c r="G82" s="177"/>
      <c r="H82" s="181" t="s">
        <v>23</v>
      </c>
      <c r="I82" s="109"/>
      <c r="J82" s="110"/>
      <c r="K82" s="109"/>
      <c r="L82" s="109"/>
      <c r="M82" s="109"/>
      <c r="N82" s="106"/>
    </row>
    <row r="83" spans="1:14" ht="6.6" customHeight="1" x14ac:dyDescent="0.25">
      <c r="A83" s="63"/>
      <c r="B83" s="163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2"/>
    </row>
    <row r="84" spans="1:14" ht="4.2" customHeight="1" x14ac:dyDescent="0.25">
      <c r="A84" s="63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3"/>
    </row>
    <row r="85" spans="1:14" ht="14.4" customHeight="1" x14ac:dyDescent="0.25">
      <c r="A85" s="6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</row>
    <row r="86" spans="1:14" ht="6.9" customHeight="1" x14ac:dyDescent="0.25">
      <c r="A86" s="63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</row>
    <row r="87" spans="1:14" ht="220.95" customHeight="1" x14ac:dyDescent="0.25">
      <c r="A87" s="63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</row>
    <row r="88" spans="1:14" ht="4.95" customHeight="1" x14ac:dyDescent="0.25">
      <c r="A88" s="63"/>
    </row>
    <row r="89" spans="1:14" ht="18.600000000000001" customHeight="1" x14ac:dyDescent="0.25">
      <c r="A89" s="63"/>
      <c r="B89" s="210" t="s">
        <v>210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2"/>
    </row>
    <row r="90" spans="1:14" ht="6.9" customHeight="1" x14ac:dyDescent="0.25">
      <c r="A90" s="63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06"/>
    </row>
    <row r="91" spans="1:14" ht="22.2" customHeight="1" x14ac:dyDescent="0.25">
      <c r="A91" s="63"/>
      <c r="B91" s="165" t="s">
        <v>217</v>
      </c>
      <c r="C91" s="109"/>
      <c r="D91" s="184"/>
      <c r="E91" s="182" t="s">
        <v>218</v>
      </c>
      <c r="F91" s="108" t="s">
        <v>21</v>
      </c>
      <c r="G91" s="61"/>
      <c r="H91" s="110"/>
      <c r="I91" s="167" t="s">
        <v>22</v>
      </c>
      <c r="J91" s="229"/>
      <c r="K91" s="229"/>
      <c r="L91" s="110"/>
      <c r="M91" s="164"/>
      <c r="N91" s="106"/>
    </row>
    <row r="92" spans="1:14" ht="5.4" customHeight="1" x14ac:dyDescent="0.25">
      <c r="A92" s="63"/>
      <c r="B92" s="151"/>
      <c r="C92" s="99"/>
      <c r="D92" s="99"/>
      <c r="E92" s="99"/>
      <c r="F92" s="99"/>
      <c r="G92" s="99"/>
      <c r="H92" s="152"/>
      <c r="I92" s="152"/>
      <c r="J92" s="153"/>
      <c r="K92" s="154"/>
      <c r="L92" s="154"/>
      <c r="M92" s="154"/>
      <c r="N92" s="155"/>
    </row>
    <row r="93" spans="1:14" ht="4.95" customHeight="1" x14ac:dyDescent="0.25">
      <c r="A93" s="6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5.75" customHeight="1" x14ac:dyDescent="0.25">
      <c r="A94" s="63"/>
      <c r="B94" s="230" t="str">
        <f>IF(C35="Mor","Angiv far/medmors beskæftigelsesstatus","Angiv mors beskæftigelsesstatus")</f>
        <v>Angiv mors beskæftigelsesstatus</v>
      </c>
      <c r="C94" s="231"/>
      <c r="D94" s="231"/>
      <c r="E94" s="232"/>
      <c r="F94" s="232"/>
      <c r="G94" s="232"/>
      <c r="H94" s="232"/>
      <c r="I94" s="232"/>
      <c r="J94" s="232"/>
      <c r="K94" s="232"/>
      <c r="L94" s="232"/>
      <c r="M94" s="232"/>
      <c r="N94" s="158"/>
    </row>
    <row r="95" spans="1:14" ht="3.75" customHeight="1" x14ac:dyDescent="0.25">
      <c r="A95" s="63"/>
      <c r="B95" s="159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60"/>
    </row>
    <row r="96" spans="1:14" ht="16.2" customHeight="1" x14ac:dyDescent="0.25">
      <c r="A96" s="63"/>
      <c r="B96" s="107" t="str">
        <f>IF(C35="Mor","Far/medmor afholder følgende antal orlovsuger og dage med løn","Mor afholder følgende antal orlovsuger og dage med løn")</f>
        <v>Mor afholder følgende antal orlovsuger og dage med løn</v>
      </c>
      <c r="C96" s="109"/>
      <c r="D96" s="109"/>
      <c r="E96" s="160"/>
      <c r="F96" s="184"/>
      <c r="G96" s="109" t="s">
        <v>36</v>
      </c>
      <c r="H96" s="162"/>
      <c r="I96" s="109" t="s">
        <v>23</v>
      </c>
      <c r="J96" s="109"/>
      <c r="K96" s="147"/>
      <c r="L96" s="147"/>
      <c r="M96" s="147"/>
      <c r="N96" s="60"/>
    </row>
    <row r="97" spans="1:14" ht="5.0999999999999996" customHeight="1" x14ac:dyDescent="0.25">
      <c r="A97" s="63"/>
      <c r="B97" s="159"/>
      <c r="C97" s="147"/>
      <c r="D97" s="147"/>
      <c r="E97" s="147"/>
      <c r="F97" s="147"/>
      <c r="G97" s="147"/>
      <c r="H97" s="147"/>
      <c r="I97" s="109"/>
      <c r="J97" s="109"/>
      <c r="K97" s="147"/>
      <c r="L97" s="147"/>
      <c r="M97" s="147"/>
      <c r="N97" s="60"/>
    </row>
    <row r="98" spans="1:14" ht="15.75" customHeight="1" x14ac:dyDescent="0.25">
      <c r="A98" s="63"/>
      <c r="B98" s="107" t="str">
        <f>IF(C35="Mor","Far/medmor afholder følgende antal orlovsuger og dage uden løn","Mor afholder følgende antal orlovsuger og dage uden løn")</f>
        <v>Mor afholder følgende antal orlovsuger og dage uden løn</v>
      </c>
      <c r="C98" s="109"/>
      <c r="D98" s="109"/>
      <c r="E98" s="161"/>
      <c r="F98" s="184"/>
      <c r="G98" s="109" t="s">
        <v>36</v>
      </c>
      <c r="H98" s="162"/>
      <c r="I98" s="109" t="s">
        <v>23</v>
      </c>
      <c r="J98" s="147"/>
      <c r="K98" s="147"/>
      <c r="L98" s="147"/>
      <c r="M98" s="147"/>
      <c r="N98" s="60"/>
    </row>
    <row r="99" spans="1:14" ht="5.0999999999999996" customHeight="1" x14ac:dyDescent="0.25">
      <c r="A99" s="63"/>
      <c r="B99" s="107"/>
      <c r="C99" s="109"/>
      <c r="D99" s="109"/>
      <c r="E99" s="161"/>
      <c r="F99" s="147"/>
      <c r="G99" s="147"/>
      <c r="H99" s="147"/>
      <c r="I99" s="147"/>
      <c r="J99" s="147"/>
      <c r="K99" s="147"/>
      <c r="L99" s="147"/>
      <c r="M99" s="147"/>
      <c r="N99" s="60"/>
    </row>
    <row r="100" spans="1:14" ht="14.4" customHeight="1" x14ac:dyDescent="0.25">
      <c r="A100" s="63"/>
      <c r="B100" s="107" t="str">
        <f>IF(C35="Mor","Far/medmor overfører følgende antal orlovsuger og dage til mor","Mor overfører følgende antal orlovsuger og dage til far/medmor")</f>
        <v>Mor overfører følgende antal orlovsuger og dage til far/medmor</v>
      </c>
      <c r="C100" s="109"/>
      <c r="D100" s="109"/>
      <c r="E100" s="161"/>
      <c r="F100" s="184"/>
      <c r="G100" s="109" t="s">
        <v>36</v>
      </c>
      <c r="H100" s="162"/>
      <c r="I100" s="109" t="s">
        <v>23</v>
      </c>
      <c r="J100" s="109"/>
      <c r="K100" s="114"/>
      <c r="L100" s="147"/>
      <c r="M100" s="147"/>
      <c r="N100" s="60"/>
    </row>
    <row r="101" spans="1:14" ht="5.0999999999999996" customHeight="1" x14ac:dyDescent="0.25">
      <c r="A101" s="63"/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3"/>
    </row>
    <row r="102" spans="1:14" ht="4.95" customHeight="1" x14ac:dyDescent="0.25">
      <c r="A102" s="6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3.8" x14ac:dyDescent="0.25">
      <c r="B103" s="210" t="s">
        <v>219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2"/>
    </row>
    <row r="104" spans="1:14" x14ac:dyDescent="0.25">
      <c r="B104" s="213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5"/>
    </row>
    <row r="105" spans="1:14" x14ac:dyDescent="0.25">
      <c r="B105" s="216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8"/>
    </row>
    <row r="106" spans="1:14" x14ac:dyDescent="0.25">
      <c r="B106" s="216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8"/>
    </row>
    <row r="107" spans="1:14" x14ac:dyDescent="0.25">
      <c r="B107" s="216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8"/>
    </row>
    <row r="108" spans="1:14" x14ac:dyDescent="0.25">
      <c r="B108" s="216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8"/>
    </row>
    <row r="109" spans="1:14" x14ac:dyDescent="0.25">
      <c r="B109" s="216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8"/>
    </row>
    <row r="110" spans="1:14" x14ac:dyDescent="0.25">
      <c r="B110" s="219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1"/>
    </row>
    <row r="112" spans="1:14" ht="13.8" x14ac:dyDescent="0.25">
      <c r="B112" s="234" t="s">
        <v>264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</row>
    <row r="113" spans="2:19" ht="13.8" x14ac:dyDescent="0.25">
      <c r="B113" s="233" t="s">
        <v>265</v>
      </c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</row>
    <row r="114" spans="2:19" ht="13.8" x14ac:dyDescent="0.25">
      <c r="B114" s="222" t="e">
        <f>' område niveau 3'!G1</f>
        <v>#N/A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180"/>
      <c r="N114" s="180"/>
      <c r="P114" s="5"/>
      <c r="Q114" s="5" t="s">
        <v>232</v>
      </c>
      <c r="R114"/>
      <c r="S114"/>
    </row>
    <row r="115" spans="2:19" x14ac:dyDescent="0.25">
      <c r="P115">
        <v>2023</v>
      </c>
      <c r="Q115">
        <v>2024</v>
      </c>
      <c r="R115">
        <v>2025</v>
      </c>
      <c r="S115"/>
    </row>
    <row r="116" spans="2:19" x14ac:dyDescent="0.25">
      <c r="P116" s="6">
        <v>44927</v>
      </c>
      <c r="Q116" s="6">
        <v>45292</v>
      </c>
      <c r="R116" s="6">
        <v>45658</v>
      </c>
      <c r="S116" t="s">
        <v>151</v>
      </c>
    </row>
    <row r="117" spans="2:19" x14ac:dyDescent="0.25">
      <c r="P117" s="6">
        <v>45022</v>
      </c>
      <c r="Q117" s="6">
        <v>45379</v>
      </c>
      <c r="R117" s="6">
        <v>45764</v>
      </c>
      <c r="S117" t="s">
        <v>152</v>
      </c>
    </row>
    <row r="118" spans="2:19" x14ac:dyDescent="0.25">
      <c r="P118" s="6">
        <v>45023</v>
      </c>
      <c r="Q118" s="6">
        <v>45380</v>
      </c>
      <c r="R118" s="6">
        <v>45034</v>
      </c>
      <c r="S118" t="s">
        <v>153</v>
      </c>
    </row>
    <row r="119" spans="2:19" x14ac:dyDescent="0.25">
      <c r="P119" s="6">
        <v>45026</v>
      </c>
      <c r="Q119" s="6">
        <v>45383</v>
      </c>
      <c r="R119" s="6">
        <v>45768</v>
      </c>
      <c r="S119" t="s">
        <v>154</v>
      </c>
    </row>
    <row r="120" spans="2:19" x14ac:dyDescent="0.25">
      <c r="P120" s="6">
        <v>45051</v>
      </c>
      <c r="Q120" s="6">
        <v>45421</v>
      </c>
      <c r="R120" s="6">
        <v>45806</v>
      </c>
      <c r="S120" t="s">
        <v>156</v>
      </c>
    </row>
    <row r="121" spans="2:19" x14ac:dyDescent="0.25">
      <c r="P121" s="6">
        <v>45064</v>
      </c>
      <c r="Q121" s="6">
        <v>45432</v>
      </c>
      <c r="R121" s="6">
        <v>45817</v>
      </c>
      <c r="S121" t="s">
        <v>157</v>
      </c>
    </row>
    <row r="122" spans="2:19" x14ac:dyDescent="0.25">
      <c r="P122" s="6">
        <v>45075</v>
      </c>
      <c r="Q122" s="6">
        <v>45651</v>
      </c>
      <c r="R122" s="6">
        <v>46016</v>
      </c>
      <c r="S122" t="s">
        <v>158</v>
      </c>
    </row>
    <row r="123" spans="2:19" x14ac:dyDescent="0.25">
      <c r="P123" s="6">
        <v>45285</v>
      </c>
      <c r="Q123" s="6">
        <v>45652</v>
      </c>
      <c r="R123" s="6">
        <v>46017</v>
      </c>
      <c r="S123" t="s">
        <v>159</v>
      </c>
    </row>
    <row r="124" spans="2:19" x14ac:dyDescent="0.25">
      <c r="P124" s="6">
        <v>45286</v>
      </c>
      <c r="Q124"/>
      <c r="R124"/>
    </row>
  </sheetData>
  <sheetProtection algorithmName="SHA-512" hashValue="BGMLnWxupMR6dDEGzWz0MQuhdQGJhEq3b+dquE/2WLBeJL31Hbw1F1gZXgRCdk4hAfVh62yqZEX0CdjyCiaTwQ==" saltValue="qE7zAsf+pMuxLoPTVJgWsQ==" spinCount="100000" sheet="1" objects="1" scenarios="1" selectLockedCells="1"/>
  <mergeCells count="36">
    <mergeCell ref="B54:N55"/>
    <mergeCell ref="D2:J2"/>
    <mergeCell ref="B3:M4"/>
    <mergeCell ref="D5:J5"/>
    <mergeCell ref="D14:J14"/>
    <mergeCell ref="D16:J16"/>
    <mergeCell ref="D18:J18"/>
    <mergeCell ref="D25:N33"/>
    <mergeCell ref="B34:N34"/>
    <mergeCell ref="C35:E35"/>
    <mergeCell ref="F35:N35"/>
    <mergeCell ref="B44:I48"/>
    <mergeCell ref="B56:N56"/>
    <mergeCell ref="B61:N61"/>
    <mergeCell ref="B62:N62"/>
    <mergeCell ref="B63:D63"/>
    <mergeCell ref="B65:N65"/>
    <mergeCell ref="B58:D58"/>
    <mergeCell ref="B66:N66"/>
    <mergeCell ref="B67:D67"/>
    <mergeCell ref="B70:N70"/>
    <mergeCell ref="B72:D72"/>
    <mergeCell ref="B74:D74"/>
    <mergeCell ref="B76:D76"/>
    <mergeCell ref="B103:N103"/>
    <mergeCell ref="B104:N110"/>
    <mergeCell ref="B114:L114"/>
    <mergeCell ref="B78:N78"/>
    <mergeCell ref="B80:N80"/>
    <mergeCell ref="B85:N87"/>
    <mergeCell ref="B89:N89"/>
    <mergeCell ref="J91:K91"/>
    <mergeCell ref="B94:D94"/>
    <mergeCell ref="E94:M94"/>
    <mergeCell ref="B113:N113"/>
    <mergeCell ref="B112:N112"/>
  </mergeCells>
  <dataValidations count="23">
    <dataValidation type="list" allowBlank="1" showInputMessage="1" showErrorMessage="1" sqref="B58">
      <formula1>$S$51:$S$53</formula1>
    </dataValidation>
    <dataValidation type="list" allowBlank="1" showDropDown="1" showInputMessage="1" showErrorMessage="1" errorTitle="Angiv 8 eller 14 uger." error="Angiv 8 eller 14 uger." sqref="F67">
      <formula1>$S$67:$S$68</formula1>
    </dataValidation>
    <dataValidation type="custom" allowBlank="1" showInputMessage="1" showErrorMessage="1" sqref="P37">
      <formula1>IF(C35="Mor",20,2)</formula1>
    </dataValidation>
    <dataValidation type="date" operator="greaterThanOrEqual" allowBlank="1" showInputMessage="1" showErrorMessage="1" errorTitle="Skal skrives som dd-mm-åå" error="Indtast fødselsdato der er senere end den 01-08-2022." sqref="D22">
      <formula1>44775</formula1>
    </dataValidation>
    <dataValidation type="list" allowBlank="1" showInputMessage="1" showErrorMessage="1" sqref="E94:M94">
      <formula1>$S$16:$S$19</formula1>
    </dataValidation>
    <dataValidation allowBlank="1" showInputMessage="1" showErrorMessage="1" prompt="Indtast dato adskilt af bindestreger. Fx 02-08-2022" sqref="K39 K58 K67 K63"/>
    <dataValidation type="whole" allowBlank="1" showInputMessage="1" showErrorMessage="1" error="Maksimum 6 dage._x000a_Alt over 6 dage skal skrives som hele uger" prompt="Alt over 6 dage skal angives som hele uger." sqref="H37 H39 H41">
      <formula1>0</formula1>
      <formula2>6</formula2>
    </dataValidation>
    <dataValidation allowBlank="1" showInputMessage="1" showErrorMessage="1" prompt="Alt over 6 dage skal angives som hele uger." sqref="H58 H67 H63"/>
    <dataValidation type="custom" allowBlank="1" showInputMessage="1" showErrorMessage="1" errorTitle="Angiv max 11 eller 13 uger." error="Hvis Mor: Hvis 2 orlovsuger er overført fra far, til afholdelse med løn, kan der max afholdes 11 ugers orlov uden løn._x000a__x000a_Hvis Far/medmor: Der kan max afholdes 13 ugers orlov uden løn." sqref="F63">
      <formula1>IF(AND(C40="Mor",F46=2),F63&lt;=11,F63&lt;=13)</formula1>
    </dataValidation>
    <dataValidation type="date" operator="greaterThan" allowBlank="1" showInputMessage="1" showErrorMessage="1" errorTitle="Dato efter fødsel" error="Dagen for fødsel ikke tæller med i indlæggelsesperioden." promptTitle="Maks. 3 måneders forlængelse" prompt="Dato indtastes som dd-mm-åå eller dd-mm-åååå_x000a__x000a_DOKUMENTATION FOR BARNETS INDLÆGGELSE SKAL VEDLÆGGES." sqref="K44">
      <formula1>D22</formula1>
    </dataValidation>
    <dataValidation type="custom" allowBlank="1" showInputMessage="1" showErrorMessage="1" errorTitle="Angiv færre antal uger." error="Hvis Mor: 2 uger_x000a_Hvis Far/medmor: 6 uger" sqref="F41">
      <formula1>IF(C35="Mor",F41&lt;=2,F41&lt;=6)</formula1>
    </dataValidation>
    <dataValidation type="custom" allowBlank="1" showInputMessage="1" showErrorMessage="1" errorTitle="Angiv færre antal uger." error="Hvis Mor: 4 uger_x000a_Hvis Far/medmor: 7 uger" sqref="F39">
      <formula1>IF(C35="Mor",F39&lt;=4,F39&lt;=7)</formula1>
    </dataValidation>
    <dataValidation type="list" allowBlank="1" showInputMessage="1" showErrorMessage="1" sqref="C35:E35">
      <formula1>$S$9:$S$10</formula1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6:K47">
      <formula1>G1048473</formula1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5">
      <formula1>G1048473</formula1>
    </dataValidation>
    <dataValidation type="date" operator="greaterThan" allowBlank="1" showInputMessage="1" showErrorMessage="1" errorTitle="Dato efter fødsel" error="Dagen for fødsel ikke tæller med i indlæggelse" promptTitle="Maks. 3 måneders forlængelse" prompt="Dato indtastes som dd-mm-åå eller dd-mm-åååå_x000a__x000a_DOKUMENTATION FOR BARNETS INDLÆGGELSE SKAL VEDLÆGGES." sqref="K48">
      <formula1>G1048473</formula1>
    </dataValidation>
    <dataValidation type="whole" allowBlank="1" showInputMessage="1" showErrorMessage="1" errorTitle="Max. antal uge er 6" error="Max. antal uge er 6" sqref="F40 F42:F43">
      <formula1>0</formula1>
      <formula2>C40</formula2>
    </dataValidation>
    <dataValidation type="whole" allowBlank="1" showInputMessage="1" showErrorMessage="1" error="Maksimum 6 dage._x000a_Alt over 6 dage skal skrives som hele uger" prompt="Alt over 6 dage skal skrives som hele uger" sqref="H40 H42:H43">
      <formula1>0</formula1>
      <formula2>6</formula2>
    </dataValidation>
    <dataValidation type="custom" allowBlank="1" showInputMessage="1" showErrorMessage="1" errorTitle="Angiv færre antal uger." error="Hvis Mor: 20 uger_x000a_Hvis Far/medmor: 2 uger" sqref="F37">
      <formula1>IF(C35="Mor",F37&lt;=20,F37&lt;=2)</formula1>
    </dataValidation>
    <dataValidation allowBlank="1" showInputMessage="1" showErrorMessage="1" errorTitle="Skal skrives som dd-mm-åå" sqref="E22:G22"/>
    <dataValidation showDropDown="1" showInputMessage="1" showErrorMessage="1" sqref="N18:N19 D18 J19"/>
    <dataValidation type="list" allowBlank="1" showInputMessage="1" showErrorMessage="1" sqref="J15 J17 B79:D79 B59:D60">
      <formula1>#REF!</formula1>
    </dataValidation>
    <dataValidation type="list" allowBlank="1" showInputMessage="1" showErrorMessage="1" sqref="B72:D72 B74:D74 B76:D76">
      <formula1>$S$12:$S$14</formula1>
    </dataValidation>
  </dataValidations>
  <pageMargins left="0.19685039370078741" right="0.19685039370078741" top="0.11811023622047245" bottom="0.11811023622047245" header="0" footer="0"/>
  <pageSetup paperSize="9" scale="65" orientation="portrait" r:id="rId1"/>
  <headerFooter alignWithMargins="0">
    <oddFooter>&amp;R&amp;8december  2023, ver 1.2.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</xdr:col>
                <xdr:colOff>304800</xdr:colOff>
                <xdr:row>6</xdr:row>
                <xdr:rowOff>251460</xdr:rowOff>
              </from>
              <to>
                <xdr:col>1</xdr:col>
                <xdr:colOff>1211580</xdr:colOff>
                <xdr:row>10</xdr:row>
                <xdr:rowOff>7620</xdr:rowOff>
              </to>
            </anchor>
          </objectPr>
        </oleObject>
      </mc:Choice>
      <mc:Fallback>
        <oleObject progId="Visio.Drawing.15" shapeId="8193" r:id="rId4"/>
      </mc:Fallback>
    </mc:AlternateContent>
    <mc:AlternateContent xmlns:mc="http://schemas.openxmlformats.org/markup-compatibility/2006">
      <mc:Choice Requires="x14">
        <oleObject progId="Visio.Drawing.15" shapeId="8194" r:id="rId6">
          <objectPr defaultSize="0" autoPict="0" r:id="rId7">
            <anchor moveWithCells="1">
              <from>
                <xdr:col>1</xdr:col>
                <xdr:colOff>297180</xdr:colOff>
                <xdr:row>24</xdr:row>
                <xdr:rowOff>373380</xdr:rowOff>
              </from>
              <to>
                <xdr:col>1</xdr:col>
                <xdr:colOff>1203960</xdr:colOff>
                <xdr:row>32</xdr:row>
                <xdr:rowOff>457200</xdr:rowOff>
              </to>
            </anchor>
          </objectPr>
        </oleObject>
      </mc:Choice>
      <mc:Fallback>
        <oleObject progId="Visio.Drawing.15" shapeId="8194" r:id="rId6"/>
      </mc:Fallback>
    </mc:AlternateContent>
    <mc:AlternateContent xmlns:mc="http://schemas.openxmlformats.org/markup-compatibility/2006">
      <mc:Choice Requires="x14">
        <oleObject progId="Visio.Drawing.15" shapeId="8195" r:id="rId8">
          <objectPr defaultSize="0" autoPict="0" r:id="rId9">
            <anchor moveWithCells="1">
              <from>
                <xdr:col>1</xdr:col>
                <xdr:colOff>388620</xdr:colOff>
                <xdr:row>51</xdr:row>
                <xdr:rowOff>68580</xdr:rowOff>
              </from>
              <to>
                <xdr:col>1</xdr:col>
                <xdr:colOff>1295400</xdr:colOff>
                <xdr:row>52</xdr:row>
                <xdr:rowOff>411480</xdr:rowOff>
              </to>
            </anchor>
          </objectPr>
        </oleObject>
      </mc:Choice>
      <mc:Fallback>
        <oleObject progId="Visio.Drawing.15" shapeId="8195" r:id="rId8"/>
      </mc:Fallback>
    </mc:AlternateContent>
    <mc:AlternateContent xmlns:mc="http://schemas.openxmlformats.org/markup-compatibility/2006">
      <mc:Choice Requires="x14">
        <oleObject progId="Visio.Drawing.15" shapeId="8196" r:id="rId10">
          <objectPr defaultSize="0" autoPict="0" r:id="rId11">
            <anchor moveWithCells="1">
              <from>
                <xdr:col>1</xdr:col>
                <xdr:colOff>297180</xdr:colOff>
                <xdr:row>77</xdr:row>
                <xdr:rowOff>198120</xdr:rowOff>
              </from>
              <to>
                <xdr:col>1</xdr:col>
                <xdr:colOff>1203960</xdr:colOff>
                <xdr:row>77</xdr:row>
                <xdr:rowOff>1051560</xdr:rowOff>
              </to>
            </anchor>
          </objectPr>
        </oleObject>
      </mc:Choice>
      <mc:Fallback>
        <oleObject progId="Visio.Drawing.15" shapeId="8196" r:id="rId10"/>
      </mc:Fallback>
    </mc:AlternateContent>
    <mc:AlternateContent xmlns:mc="http://schemas.openxmlformats.org/markup-compatibility/2006">
      <mc:Choice Requires="x14">
        <oleObject progId="Visio.Drawing.15" shapeId="8197" r:id="rId12">
          <objectPr defaultSize="0" autoPict="0" r:id="rId11">
            <anchor moveWithCells="1">
              <from>
                <xdr:col>1</xdr:col>
                <xdr:colOff>175260</xdr:colOff>
                <xdr:row>85</xdr:row>
                <xdr:rowOff>38100</xdr:rowOff>
              </from>
              <to>
                <xdr:col>1</xdr:col>
                <xdr:colOff>1074420</xdr:colOff>
                <xdr:row>86</xdr:row>
                <xdr:rowOff>800100</xdr:rowOff>
              </to>
            </anchor>
          </objectPr>
        </oleObject>
      </mc:Choice>
      <mc:Fallback>
        <oleObject progId="Visio.Drawing.15" shapeId="8197" r:id="rId12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 område niveau 3'!$A$26:$A$88</xm:f>
          </x14:formula1>
          <xm:sqref>D16:J16</xm:sqref>
        </x14:dataValidation>
        <x14:dataValidation type="list" allowBlank="1" showInputMessage="1" showErrorMessage="1">
          <x14:formula1>
            <xm:f>' område niveau 3'!$A$4:$A$25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2:H28"/>
  <sheetViews>
    <sheetView workbookViewId="0">
      <selection activeCell="K8" sqref="K8"/>
    </sheetView>
  </sheetViews>
  <sheetFormatPr defaultRowHeight="13.2" x14ac:dyDescent="0.25"/>
  <cols>
    <col min="4" max="7" width="10.109375" bestFit="1" customWidth="1"/>
  </cols>
  <sheetData>
    <row r="2" spans="4:8" x14ac:dyDescent="0.25">
      <c r="E2" s="6">
        <v>43567</v>
      </c>
      <c r="F2" s="6">
        <v>43579</v>
      </c>
      <c r="G2">
        <f>NETWORKDAYS(E2,F2,D6:E14)</f>
        <v>6</v>
      </c>
      <c r="H2" s="5" t="s">
        <v>37</v>
      </c>
    </row>
    <row r="3" spans="4:8" x14ac:dyDescent="0.25">
      <c r="E3" s="6">
        <v>43600</v>
      </c>
      <c r="F3">
        <v>7</v>
      </c>
      <c r="G3" s="6">
        <f>WORKDAY(E3,F3,D6:E14)</f>
        <v>43612</v>
      </c>
      <c r="H3" s="5" t="s">
        <v>38</v>
      </c>
    </row>
    <row r="5" spans="4:8" x14ac:dyDescent="0.25">
      <c r="D5">
        <v>2019</v>
      </c>
      <c r="E5">
        <v>2020</v>
      </c>
      <c r="F5">
        <v>2021</v>
      </c>
    </row>
    <row r="6" spans="4:8" x14ac:dyDescent="0.25">
      <c r="D6" s="6">
        <v>43466</v>
      </c>
      <c r="E6" s="6">
        <v>43831</v>
      </c>
      <c r="F6" s="6">
        <v>44197</v>
      </c>
      <c r="G6" t="s">
        <v>151</v>
      </c>
    </row>
    <row r="7" spans="4:8" x14ac:dyDescent="0.25">
      <c r="D7" s="6">
        <v>43573</v>
      </c>
      <c r="E7" s="6">
        <v>43930</v>
      </c>
      <c r="F7" s="6">
        <v>44287</v>
      </c>
      <c r="G7" t="s">
        <v>152</v>
      </c>
    </row>
    <row r="8" spans="4:8" x14ac:dyDescent="0.25">
      <c r="D8" s="6">
        <v>43574</v>
      </c>
      <c r="E8" s="6">
        <v>43931</v>
      </c>
      <c r="F8" s="6">
        <v>44288</v>
      </c>
      <c r="G8" t="s">
        <v>153</v>
      </c>
    </row>
    <row r="9" spans="4:8" x14ac:dyDescent="0.25">
      <c r="D9" s="6">
        <v>43577</v>
      </c>
      <c r="E9" s="6">
        <v>43934</v>
      </c>
      <c r="F9" s="6">
        <v>44291</v>
      </c>
      <c r="G9" t="s">
        <v>154</v>
      </c>
    </row>
    <row r="10" spans="4:8" x14ac:dyDescent="0.25">
      <c r="D10" s="6">
        <v>43602</v>
      </c>
      <c r="E10" s="6">
        <v>43959</v>
      </c>
      <c r="F10" s="6">
        <v>44316</v>
      </c>
      <c r="G10" t="s">
        <v>155</v>
      </c>
    </row>
    <row r="11" spans="4:8" x14ac:dyDescent="0.25">
      <c r="D11" s="6">
        <v>43615</v>
      </c>
      <c r="E11" s="6">
        <v>43972</v>
      </c>
      <c r="F11" s="6">
        <v>44329</v>
      </c>
      <c r="G11" t="s">
        <v>156</v>
      </c>
    </row>
    <row r="12" spans="4:8" x14ac:dyDescent="0.25">
      <c r="D12" s="6">
        <v>43626</v>
      </c>
      <c r="E12" s="6">
        <v>43983</v>
      </c>
      <c r="F12" s="6">
        <v>44340</v>
      </c>
      <c r="G12" t="s">
        <v>157</v>
      </c>
    </row>
    <row r="13" spans="4:8" x14ac:dyDescent="0.25">
      <c r="D13" s="6">
        <v>43824</v>
      </c>
      <c r="E13" s="6">
        <v>44190</v>
      </c>
      <c r="F13" s="6"/>
      <c r="G13" t="s">
        <v>158</v>
      </c>
    </row>
    <row r="14" spans="4:8" x14ac:dyDescent="0.25">
      <c r="D14" s="6">
        <v>43825</v>
      </c>
      <c r="E14" s="6">
        <v>44191</v>
      </c>
      <c r="F14" s="6"/>
      <c r="G14" t="s">
        <v>159</v>
      </c>
    </row>
    <row r="18" spans="1:1" ht="14.4" x14ac:dyDescent="0.25">
      <c r="A18" s="15" t="s">
        <v>39</v>
      </c>
    </row>
    <row r="19" spans="1:1" ht="14.4" x14ac:dyDescent="0.25">
      <c r="A19" s="15" t="s">
        <v>40</v>
      </c>
    </row>
    <row r="20" spans="1:1" ht="14.4" x14ac:dyDescent="0.25">
      <c r="A20" s="15" t="s">
        <v>41</v>
      </c>
    </row>
    <row r="21" spans="1:1" ht="14.4" x14ac:dyDescent="0.25">
      <c r="A21" s="15" t="s">
        <v>42</v>
      </c>
    </row>
    <row r="22" spans="1:1" ht="14.4" x14ac:dyDescent="0.25">
      <c r="A22" s="15" t="s">
        <v>43</v>
      </c>
    </row>
    <row r="23" spans="1:1" ht="14.4" x14ac:dyDescent="0.25">
      <c r="A23" s="15" t="s">
        <v>44</v>
      </c>
    </row>
    <row r="24" spans="1:1" ht="14.4" x14ac:dyDescent="0.25">
      <c r="A24" s="15" t="s">
        <v>45</v>
      </c>
    </row>
    <row r="25" spans="1:1" ht="14.4" x14ac:dyDescent="0.25">
      <c r="A25" s="15" t="s">
        <v>46</v>
      </c>
    </row>
    <row r="26" spans="1:1" ht="14.4" x14ac:dyDescent="0.25">
      <c r="A26" s="15" t="s">
        <v>47</v>
      </c>
    </row>
    <row r="27" spans="1:1" ht="14.4" x14ac:dyDescent="0.25">
      <c r="A27" s="15" t="s">
        <v>48</v>
      </c>
    </row>
    <row r="28" spans="1:1" ht="14.4" x14ac:dyDescent="0.25">
      <c r="A28" s="16" t="s">
        <v>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AX88"/>
  <sheetViews>
    <sheetView topLeftCell="C1" zoomScaleNormal="100" workbookViewId="0">
      <selection activeCell="J6" sqref="J6:K55"/>
    </sheetView>
  </sheetViews>
  <sheetFormatPr defaultColWidth="9.109375" defaultRowHeight="14.4" x14ac:dyDescent="0.3"/>
  <cols>
    <col min="1" max="1" width="16.33203125" style="21" customWidth="1"/>
    <col min="2" max="2" width="32.44140625" style="21" customWidth="1"/>
    <col min="3" max="3" width="16.33203125" style="21" customWidth="1"/>
    <col min="4" max="4" width="16.5546875" style="21" customWidth="1"/>
    <col min="5" max="5" width="2.6640625" style="21" customWidth="1"/>
    <col min="6" max="6" width="10.109375" style="21" customWidth="1"/>
    <col min="7" max="7" width="32" style="21" customWidth="1"/>
    <col min="8" max="8" width="4.109375" style="21" customWidth="1"/>
    <col min="9" max="9" width="9.109375" style="21"/>
    <col min="10" max="10" width="35.6640625" style="21" bestFit="1" customWidth="1"/>
    <col min="11" max="11" width="35.6640625" style="21" customWidth="1"/>
    <col min="12" max="12" width="9.109375" style="21"/>
    <col min="13" max="13" width="32.109375" style="21" bestFit="1" customWidth="1"/>
    <col min="14" max="14" width="9.109375" style="21"/>
    <col min="15" max="15" width="34.109375" style="21" bestFit="1" customWidth="1"/>
    <col min="16" max="16" width="9.109375" style="21"/>
    <col min="17" max="17" width="30.5546875" style="21" bestFit="1" customWidth="1"/>
    <col min="18" max="18" width="9.109375" style="21"/>
    <col min="19" max="19" width="21.88671875" style="21" customWidth="1"/>
    <col min="20" max="20" width="9.109375" style="21"/>
    <col min="21" max="21" width="22.6640625" style="21" bestFit="1" customWidth="1"/>
    <col min="22" max="22" width="9.109375" style="21"/>
    <col min="23" max="23" width="30.6640625" style="21" bestFit="1" customWidth="1"/>
    <col min="24" max="24" width="9.109375" style="21"/>
    <col min="25" max="25" width="19.33203125" style="21" bestFit="1" customWidth="1"/>
    <col min="26" max="26" width="9.109375" style="21"/>
    <col min="27" max="27" width="22.5546875" style="21" bestFit="1" customWidth="1"/>
    <col min="28" max="28" width="9.109375" style="21"/>
    <col min="29" max="29" width="19.33203125" style="21" customWidth="1"/>
    <col min="30" max="30" width="9.109375" style="21"/>
    <col min="31" max="31" width="29.33203125" style="21" bestFit="1" customWidth="1"/>
    <col min="32" max="32" width="9.109375" style="21"/>
    <col min="33" max="33" width="23.5546875" style="21" bestFit="1" customWidth="1"/>
    <col min="34" max="34" width="9.109375" style="21"/>
    <col min="35" max="35" width="31.5546875" style="21" bestFit="1" customWidth="1"/>
    <col min="36" max="36" width="9.109375" style="21"/>
    <col min="37" max="37" width="35.109375" style="21" bestFit="1" customWidth="1"/>
    <col min="38" max="38" width="9.109375" style="21"/>
    <col min="39" max="39" width="36" style="21" customWidth="1"/>
    <col min="40" max="40" width="9.109375" style="21"/>
    <col min="41" max="41" width="32.44140625" style="21" bestFit="1" customWidth="1"/>
    <col min="42" max="46" width="9.109375" style="21"/>
    <col min="47" max="47" width="31" style="21" bestFit="1" customWidth="1"/>
    <col min="48" max="16384" width="9.109375" style="21"/>
  </cols>
  <sheetData>
    <row r="1" spans="1:50" x14ac:dyDescent="0.3">
      <c r="A1" s="17">
        <f>barsel!D14</f>
        <v>0</v>
      </c>
      <c r="B1" s="18"/>
      <c r="C1" s="19"/>
      <c r="D1" s="20" t="s">
        <v>4</v>
      </c>
      <c r="F1" s="22" t="e">
        <f>VLOOKUP(A1,A4:C25,3,FALSE)</f>
        <v>#N/A</v>
      </c>
      <c r="G1" s="23" t="e">
        <f>IF(F1=0,VLOOKUP(A1,$A$4:$C$25,2,FALSE),IF(F1=1,VLOOKUP(A2,$G$5:$H$56,2,FALSE),IF(F1=2,VLOOKUP(A2,$J$5:$K$76,2,FALSE),"")))</f>
        <v>#N/A</v>
      </c>
      <c r="H1" s="24"/>
      <c r="I1" s="25"/>
      <c r="J1" s="26"/>
      <c r="K1" s="25"/>
    </row>
    <row r="2" spans="1:50" x14ac:dyDescent="0.3">
      <c r="A2" s="21">
        <f>barsel!D16</f>
        <v>0</v>
      </c>
      <c r="F2" s="18" t="e">
        <f>VLOOKUP(B1,A4:C25,3,FALSE)</f>
        <v>#N/A</v>
      </c>
      <c r="G2" s="27" t="e">
        <f>IF(F2=0,VLOOKUP(B1,$A$4:$C$25,2,FALSE),IF(F2=1,VLOOKUP(B2,$G$5:$H$56,2,FALSE),IF(F2=2,VLOOKUP(B2,$J$5:$K$76,2,FALSE),"")))</f>
        <v>#N/A</v>
      </c>
      <c r="H2" s="24"/>
      <c r="I2" s="26"/>
      <c r="J2" s="26"/>
      <c r="K2" s="25"/>
      <c r="Q2" s="28" t="s">
        <v>50</v>
      </c>
    </row>
    <row r="3" spans="1:50" ht="15" x14ac:dyDescent="0.35">
      <c r="A3" s="29" t="s">
        <v>51</v>
      </c>
      <c r="B3" s="30" t="s">
        <v>52</v>
      </c>
      <c r="C3" s="19"/>
      <c r="D3" s="31" t="s">
        <v>53</v>
      </c>
      <c r="F3" s="19" t="e">
        <f>VLOOKUP(C1,A4:C25,3,FALSE)</f>
        <v>#N/A</v>
      </c>
      <c r="G3" s="32" t="e">
        <f>IF(F3=0,VLOOKUP(C1,$A$4:$C$25,2,FALSE),IF(F3=1,VLOOKUP(C2,$G$5:$H$56,2,FALSE),IF(F3=2,VLOOKUP(C2,$J$5:$K$76,2,FALSE),"")))</f>
        <v>#N/A</v>
      </c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50" x14ac:dyDescent="0.3">
      <c r="A4" s="35"/>
      <c r="B4" s="36" t="s">
        <v>32</v>
      </c>
      <c r="C4" s="37">
        <v>0</v>
      </c>
      <c r="F4" s="59">
        <v>45323</v>
      </c>
      <c r="G4" s="38" t="s">
        <v>24</v>
      </c>
      <c r="H4" s="39"/>
      <c r="I4" s="39"/>
      <c r="J4" s="196" t="s">
        <v>236</v>
      </c>
      <c r="K4" s="38"/>
      <c r="L4" s="39"/>
      <c r="M4" s="38" t="s">
        <v>2</v>
      </c>
      <c r="O4" s="38" t="s">
        <v>3</v>
      </c>
      <c r="Q4" s="38" t="s">
        <v>4</v>
      </c>
      <c r="R4" s="40"/>
      <c r="S4" s="38" t="s">
        <v>0</v>
      </c>
      <c r="T4" s="40"/>
      <c r="U4" s="38" t="s">
        <v>25</v>
      </c>
      <c r="V4" s="41"/>
      <c r="W4" s="38" t="s">
        <v>56</v>
      </c>
      <c r="X4" s="41"/>
      <c r="Y4" s="38" t="s">
        <v>7</v>
      </c>
      <c r="Z4" s="41"/>
      <c r="AA4" s="38" t="s">
        <v>5</v>
      </c>
      <c r="AC4" s="38" t="s">
        <v>6</v>
      </c>
      <c r="AE4" s="38" t="s">
        <v>54</v>
      </c>
      <c r="AG4" s="38" t="s">
        <v>283</v>
      </c>
      <c r="AI4" s="38" t="s">
        <v>266</v>
      </c>
      <c r="AK4" s="38" t="s">
        <v>9</v>
      </c>
      <c r="AM4" s="42" t="s">
        <v>57</v>
      </c>
      <c r="AN4" s="42"/>
      <c r="AO4" s="42" t="s">
        <v>58</v>
      </c>
      <c r="AQ4" s="38" t="s">
        <v>10</v>
      </c>
      <c r="AS4" s="38" t="s">
        <v>12</v>
      </c>
      <c r="AT4" s="37"/>
      <c r="AU4" s="42" t="s">
        <v>59</v>
      </c>
      <c r="AW4" s="38" t="s">
        <v>60</v>
      </c>
    </row>
    <row r="5" spans="1:50" x14ac:dyDescent="0.3">
      <c r="A5" s="35" t="s">
        <v>61</v>
      </c>
      <c r="B5" s="36" t="s">
        <v>32</v>
      </c>
      <c r="C5" s="37">
        <v>0</v>
      </c>
      <c r="E5" s="1"/>
      <c r="F5" s="39" t="s">
        <v>24</v>
      </c>
      <c r="G5" t="s">
        <v>76</v>
      </c>
      <c r="H5"/>
      <c r="I5" s="39" t="s">
        <v>55</v>
      </c>
      <c r="J5" t="s">
        <v>55</v>
      </c>
      <c r="K5" s="36" t="s">
        <v>63</v>
      </c>
      <c r="L5" s="39" t="s">
        <v>2</v>
      </c>
      <c r="M5" t="s">
        <v>2</v>
      </c>
      <c r="N5" s="39" t="s">
        <v>3</v>
      </c>
      <c r="O5" t="s">
        <v>64</v>
      </c>
      <c r="P5" s="39" t="s">
        <v>4</v>
      </c>
      <c r="Q5" t="s">
        <v>13</v>
      </c>
      <c r="R5" s="39" t="s">
        <v>0</v>
      </c>
      <c r="S5" t="s">
        <v>0</v>
      </c>
      <c r="T5" s="39" t="s">
        <v>25</v>
      </c>
      <c r="U5" t="s">
        <v>65</v>
      </c>
      <c r="V5" s="39" t="s">
        <v>56</v>
      </c>
      <c r="W5" t="s">
        <v>66</v>
      </c>
      <c r="X5" s="44" t="s">
        <v>7</v>
      </c>
      <c r="Y5" t="s">
        <v>7</v>
      </c>
      <c r="Z5" s="39" t="s">
        <v>5</v>
      </c>
      <c r="AA5" s="24" t="s">
        <v>5</v>
      </c>
      <c r="AB5" s="39" t="s">
        <v>6</v>
      </c>
      <c r="AC5" s="24" t="s">
        <v>67</v>
      </c>
      <c r="AD5" s="45" t="s">
        <v>54</v>
      </c>
      <c r="AE5" s="44" t="s">
        <v>15</v>
      </c>
      <c r="AF5" s="39" t="s">
        <v>283</v>
      </c>
      <c r="AG5" s="43" t="s">
        <v>283</v>
      </c>
      <c r="AH5" s="39" t="s">
        <v>266</v>
      </c>
      <c r="AI5" t="s">
        <v>266</v>
      </c>
      <c r="AJ5" s="39" t="s">
        <v>9</v>
      </c>
      <c r="AK5" s="24" t="s">
        <v>9</v>
      </c>
      <c r="AL5" s="46" t="s">
        <v>61</v>
      </c>
      <c r="AM5" s="24" t="s">
        <v>61</v>
      </c>
      <c r="AN5" s="46" t="s">
        <v>58</v>
      </c>
      <c r="AO5" s="47" t="s">
        <v>58</v>
      </c>
      <c r="AP5" s="48" t="s">
        <v>10</v>
      </c>
      <c r="AQ5" s="49" t="s">
        <v>10</v>
      </c>
      <c r="AR5" s="48" t="s">
        <v>12</v>
      </c>
      <c r="AS5" s="49" t="s">
        <v>12</v>
      </c>
      <c r="AT5" s="45" t="s">
        <v>59</v>
      </c>
      <c r="AU5" s="197" t="s">
        <v>59</v>
      </c>
      <c r="AV5" s="44" t="s">
        <v>60</v>
      </c>
      <c r="AW5" s="197" t="s">
        <v>60</v>
      </c>
      <c r="AX5" s="1"/>
    </row>
    <row r="6" spans="1:50" x14ac:dyDescent="0.3">
      <c r="A6" s="35" t="s">
        <v>2</v>
      </c>
      <c r="B6" s="36" t="s">
        <v>68</v>
      </c>
      <c r="C6" s="37">
        <v>0</v>
      </c>
      <c r="E6" s="2"/>
      <c r="F6" s="39" t="s">
        <v>24</v>
      </c>
      <c r="G6" t="s">
        <v>84</v>
      </c>
      <c r="H6"/>
      <c r="I6" s="39" t="s">
        <v>55</v>
      </c>
      <c r="J6" t="s">
        <v>62</v>
      </c>
      <c r="K6" s="36" t="s">
        <v>63</v>
      </c>
      <c r="L6" s="39" t="s">
        <v>2</v>
      </c>
      <c r="M6" t="s">
        <v>71</v>
      </c>
      <c r="N6" s="39" t="s">
        <v>3</v>
      </c>
      <c r="O6" t="s">
        <v>72</v>
      </c>
      <c r="P6" s="39" t="s">
        <v>4</v>
      </c>
      <c r="Q6" t="s">
        <v>73</v>
      </c>
      <c r="R6" s="39" t="s">
        <v>0</v>
      </c>
      <c r="S6" t="s">
        <v>308</v>
      </c>
      <c r="T6" s="39" t="s">
        <v>25</v>
      </c>
      <c r="U6" t="s">
        <v>74</v>
      </c>
      <c r="V6" s="39" t="s">
        <v>56</v>
      </c>
      <c r="W6" t="s">
        <v>160</v>
      </c>
      <c r="X6" s="44" t="s">
        <v>7</v>
      </c>
      <c r="Y6" t="s">
        <v>27</v>
      </c>
      <c r="Z6" s="39" t="s">
        <v>5</v>
      </c>
      <c r="AA6" t="s">
        <v>309</v>
      </c>
      <c r="AB6" s="39" t="s">
        <v>6</v>
      </c>
      <c r="AC6" t="s">
        <v>237</v>
      </c>
      <c r="AD6" s="45" t="s">
        <v>54</v>
      </c>
      <c r="AE6" s="44" t="s">
        <v>15</v>
      </c>
      <c r="AF6" s="39" t="s">
        <v>283</v>
      </c>
      <c r="AG6" t="s">
        <v>284</v>
      </c>
      <c r="AH6" s="39" t="s">
        <v>266</v>
      </c>
      <c r="AI6" t="s">
        <v>267</v>
      </c>
      <c r="AJ6" s="39" t="s">
        <v>9</v>
      </c>
      <c r="AK6" t="s">
        <v>310</v>
      </c>
      <c r="AL6" s="46" t="s">
        <v>61</v>
      </c>
      <c r="AM6" t="s">
        <v>311</v>
      </c>
      <c r="AN6" s="46" t="s">
        <v>58</v>
      </c>
      <c r="AO6" t="s">
        <v>161</v>
      </c>
      <c r="AP6" s="48" t="s">
        <v>10</v>
      </c>
      <c r="AQ6" s="21" t="s">
        <v>15</v>
      </c>
      <c r="AR6" s="48" t="s">
        <v>12</v>
      </c>
      <c r="AS6" s="21" t="s">
        <v>15</v>
      </c>
      <c r="AT6" s="45" t="s">
        <v>59</v>
      </c>
      <c r="AU6" t="s">
        <v>312</v>
      </c>
      <c r="AV6" s="39" t="s">
        <v>15</v>
      </c>
      <c r="AW6" s="34" t="s">
        <v>15</v>
      </c>
      <c r="AX6" s="1"/>
    </row>
    <row r="7" spans="1:50" x14ac:dyDescent="0.3">
      <c r="A7" s="35" t="s">
        <v>56</v>
      </c>
      <c r="B7" s="36" t="s">
        <v>32</v>
      </c>
      <c r="C7" s="37">
        <v>0</v>
      </c>
      <c r="E7" s="1"/>
      <c r="F7" s="39" t="s">
        <v>24</v>
      </c>
      <c r="G7" t="s">
        <v>313</v>
      </c>
      <c r="H7"/>
      <c r="I7" s="39" t="s">
        <v>55</v>
      </c>
      <c r="J7" t="s">
        <v>314</v>
      </c>
      <c r="K7" s="36" t="s">
        <v>63</v>
      </c>
      <c r="L7" s="39" t="s">
        <v>2</v>
      </c>
      <c r="M7" t="s">
        <v>78</v>
      </c>
      <c r="N7" s="39" t="s">
        <v>3</v>
      </c>
      <c r="O7" t="s">
        <v>163</v>
      </c>
      <c r="P7" s="39" t="s">
        <v>4</v>
      </c>
      <c r="Q7" t="s">
        <v>79</v>
      </c>
      <c r="R7" s="39" t="s">
        <v>0</v>
      </c>
      <c r="S7" t="s">
        <v>80</v>
      </c>
      <c r="T7" s="39" t="s">
        <v>25</v>
      </c>
      <c r="U7" t="s">
        <v>81</v>
      </c>
      <c r="V7" s="39" t="s">
        <v>56</v>
      </c>
      <c r="W7" t="s">
        <v>164</v>
      </c>
      <c r="X7" s="44" t="s">
        <v>7</v>
      </c>
      <c r="Y7" t="s">
        <v>28</v>
      </c>
      <c r="Z7" s="39" t="s">
        <v>5</v>
      </c>
      <c r="AA7" t="s">
        <v>315</v>
      </c>
      <c r="AB7" s="39" t="s">
        <v>6</v>
      </c>
      <c r="AC7" t="s">
        <v>269</v>
      </c>
      <c r="AD7" s="45" t="s">
        <v>54</v>
      </c>
      <c r="AE7" s="44" t="s">
        <v>15</v>
      </c>
      <c r="AF7" s="39" t="s">
        <v>283</v>
      </c>
      <c r="AG7" t="s">
        <v>285</v>
      </c>
      <c r="AH7" s="39" t="s">
        <v>266</v>
      </c>
      <c r="AI7" t="s">
        <v>268</v>
      </c>
      <c r="AJ7" s="39" t="s">
        <v>9</v>
      </c>
      <c r="AK7" t="s">
        <v>93</v>
      </c>
      <c r="AL7" s="46" t="s">
        <v>61</v>
      </c>
      <c r="AM7" t="s">
        <v>316</v>
      </c>
      <c r="AN7" s="46" t="s">
        <v>58</v>
      </c>
      <c r="AO7" t="s">
        <v>166</v>
      </c>
      <c r="AP7" s="48" t="s">
        <v>10</v>
      </c>
      <c r="AQ7" s="21" t="s">
        <v>15</v>
      </c>
      <c r="AR7" s="48" t="s">
        <v>12</v>
      </c>
      <c r="AS7" s="21" t="s">
        <v>15</v>
      </c>
      <c r="AT7" s="45" t="s">
        <v>59</v>
      </c>
      <c r="AU7" t="s">
        <v>238</v>
      </c>
      <c r="AV7" s="39" t="s">
        <v>15</v>
      </c>
      <c r="AW7" s="34" t="s">
        <v>15</v>
      </c>
      <c r="AX7" s="1"/>
    </row>
    <row r="8" spans="1:50" x14ac:dyDescent="0.3">
      <c r="A8" s="35" t="s">
        <v>60</v>
      </c>
      <c r="B8" s="36" t="s">
        <v>32</v>
      </c>
      <c r="C8" s="37">
        <v>0</v>
      </c>
      <c r="E8" s="1"/>
      <c r="F8" s="39" t="s">
        <v>24</v>
      </c>
      <c r="G8" t="s">
        <v>101</v>
      </c>
      <c r="H8"/>
      <c r="I8" s="39" t="s">
        <v>55</v>
      </c>
      <c r="J8" t="s">
        <v>70</v>
      </c>
      <c r="K8" s="36" t="s">
        <v>63</v>
      </c>
      <c r="L8" s="39" t="s">
        <v>2</v>
      </c>
      <c r="M8" t="s">
        <v>162</v>
      </c>
      <c r="N8" s="39" t="s">
        <v>3</v>
      </c>
      <c r="O8" t="s">
        <v>369</v>
      </c>
      <c r="P8" s="39" t="s">
        <v>4</v>
      </c>
      <c r="Q8" t="s">
        <v>86</v>
      </c>
      <c r="R8" s="39" t="s">
        <v>0</v>
      </c>
      <c r="S8" t="s">
        <v>87</v>
      </c>
      <c r="T8" s="39" t="s">
        <v>25</v>
      </c>
      <c r="U8" t="s">
        <v>88</v>
      </c>
      <c r="V8" s="39" t="s">
        <v>56</v>
      </c>
      <c r="W8" t="s">
        <v>240</v>
      </c>
      <c r="X8" s="44" t="s">
        <v>7</v>
      </c>
      <c r="Y8" t="s">
        <v>106</v>
      </c>
      <c r="Z8" s="39" t="s">
        <v>5</v>
      </c>
      <c r="AA8" t="s">
        <v>317</v>
      </c>
      <c r="AB8" s="39" t="s">
        <v>6</v>
      </c>
      <c r="AC8" t="s">
        <v>75</v>
      </c>
      <c r="AD8" s="45" t="s">
        <v>54</v>
      </c>
      <c r="AE8" s="44" t="s">
        <v>15</v>
      </c>
      <c r="AF8" s="39" t="s">
        <v>283</v>
      </c>
      <c r="AG8" t="s">
        <v>286</v>
      </c>
      <c r="AH8" s="39" t="s">
        <v>266</v>
      </c>
      <c r="AI8" s="21" t="s">
        <v>15</v>
      </c>
      <c r="AJ8" s="39" t="s">
        <v>9</v>
      </c>
      <c r="AK8" t="s">
        <v>165</v>
      </c>
      <c r="AL8" s="46" t="s">
        <v>61</v>
      </c>
      <c r="AM8" t="s">
        <v>318</v>
      </c>
      <c r="AN8" s="46" t="s">
        <v>58</v>
      </c>
      <c r="AO8" t="s">
        <v>169</v>
      </c>
      <c r="AP8" s="48" t="s">
        <v>10</v>
      </c>
      <c r="AQ8" s="21" t="s">
        <v>15</v>
      </c>
      <c r="AR8" s="48" t="s">
        <v>12</v>
      </c>
      <c r="AS8" s="21" t="s">
        <v>15</v>
      </c>
      <c r="AT8" s="45" t="s">
        <v>59</v>
      </c>
      <c r="AU8" t="s">
        <v>319</v>
      </c>
      <c r="AV8" s="39" t="s">
        <v>15</v>
      </c>
      <c r="AW8" s="34" t="s">
        <v>15</v>
      </c>
    </row>
    <row r="9" spans="1:50" x14ac:dyDescent="0.3">
      <c r="A9" s="207" t="s">
        <v>283</v>
      </c>
      <c r="B9" s="36" t="s">
        <v>32</v>
      </c>
      <c r="C9" s="37">
        <v>0</v>
      </c>
      <c r="E9" s="2"/>
      <c r="F9" s="39" t="s">
        <v>24</v>
      </c>
      <c r="G9" t="s">
        <v>320</v>
      </c>
      <c r="H9"/>
      <c r="I9" s="39" t="s">
        <v>55</v>
      </c>
      <c r="J9" t="s">
        <v>202</v>
      </c>
      <c r="K9" s="36" t="s">
        <v>112</v>
      </c>
      <c r="L9" s="39" t="s">
        <v>2</v>
      </c>
      <c r="M9" t="s">
        <v>91</v>
      </c>
      <c r="N9" s="39" t="s">
        <v>3</v>
      </c>
      <c r="O9" t="s">
        <v>270</v>
      </c>
      <c r="P9" s="39" t="s">
        <v>4</v>
      </c>
      <c r="Q9" t="s">
        <v>97</v>
      </c>
      <c r="R9" s="39" t="s">
        <v>0</v>
      </c>
      <c r="S9" t="s">
        <v>92</v>
      </c>
      <c r="T9" s="39" t="s">
        <v>25</v>
      </c>
      <c r="U9" t="s">
        <v>239</v>
      </c>
      <c r="V9" s="39" t="s">
        <v>56</v>
      </c>
      <c r="W9" t="s">
        <v>168</v>
      </c>
      <c r="X9" s="44" t="s">
        <v>7</v>
      </c>
      <c r="Y9" t="s">
        <v>26</v>
      </c>
      <c r="Z9" s="39" t="s">
        <v>5</v>
      </c>
      <c r="AA9" t="s">
        <v>321</v>
      </c>
      <c r="AB9" s="39" t="s">
        <v>6</v>
      </c>
      <c r="AC9" t="s">
        <v>82</v>
      </c>
      <c r="AD9" s="45" t="s">
        <v>54</v>
      </c>
      <c r="AE9" s="44" t="s">
        <v>15</v>
      </c>
      <c r="AF9" s="39" t="s">
        <v>283</v>
      </c>
      <c r="AG9" t="s">
        <v>287</v>
      </c>
      <c r="AH9" s="39" t="s">
        <v>266</v>
      </c>
      <c r="AI9" s="21" t="s">
        <v>15</v>
      </c>
      <c r="AJ9" s="39" t="s">
        <v>9</v>
      </c>
      <c r="AK9" t="s">
        <v>167</v>
      </c>
      <c r="AL9" s="46" t="s">
        <v>61</v>
      </c>
      <c r="AM9" t="s">
        <v>322</v>
      </c>
      <c r="AN9" s="46" t="s">
        <v>58</v>
      </c>
      <c r="AO9" t="s">
        <v>83</v>
      </c>
      <c r="AP9" s="48" t="s">
        <v>10</v>
      </c>
      <c r="AQ9" s="21" t="s">
        <v>15</v>
      </c>
      <c r="AR9" s="48" t="s">
        <v>12</v>
      </c>
      <c r="AS9" s="21" t="s">
        <v>15</v>
      </c>
      <c r="AT9" s="45" t="s">
        <v>59</v>
      </c>
      <c r="AU9" t="s">
        <v>242</v>
      </c>
      <c r="AV9" s="39" t="s">
        <v>15</v>
      </c>
      <c r="AW9" s="34" t="s">
        <v>15</v>
      </c>
    </row>
    <row r="10" spans="1:50" x14ac:dyDescent="0.3">
      <c r="A10" s="207" t="s">
        <v>5</v>
      </c>
      <c r="B10" s="36" t="s">
        <v>32</v>
      </c>
      <c r="C10" s="37">
        <v>0</v>
      </c>
      <c r="E10" s="1"/>
      <c r="F10" s="39" t="s">
        <v>24</v>
      </c>
      <c r="G10" t="s">
        <v>323</v>
      </c>
      <c r="H10"/>
      <c r="I10" s="39" t="s">
        <v>55</v>
      </c>
      <c r="J10" t="s">
        <v>203</v>
      </c>
      <c r="K10" s="36" t="s">
        <v>63</v>
      </c>
      <c r="L10" s="39" t="s">
        <v>2</v>
      </c>
      <c r="M10" t="s">
        <v>96</v>
      </c>
      <c r="N10" s="39" t="s">
        <v>3</v>
      </c>
      <c r="O10" t="s">
        <v>173</v>
      </c>
      <c r="P10" s="39" t="s">
        <v>4</v>
      </c>
      <c r="Q10" t="s">
        <v>104</v>
      </c>
      <c r="R10" s="39" t="s">
        <v>0</v>
      </c>
      <c r="S10" t="s">
        <v>98</v>
      </c>
      <c r="T10" s="39" t="s">
        <v>25</v>
      </c>
      <c r="U10" t="s">
        <v>99</v>
      </c>
      <c r="V10" s="39" t="s">
        <v>56</v>
      </c>
      <c r="W10" t="s">
        <v>170</v>
      </c>
      <c r="X10" s="44" t="s">
        <v>7</v>
      </c>
      <c r="Y10" t="s">
        <v>29</v>
      </c>
      <c r="Z10" s="39" t="s">
        <v>5</v>
      </c>
      <c r="AA10" t="s">
        <v>324</v>
      </c>
      <c r="AB10" s="39" t="s">
        <v>6</v>
      </c>
      <c r="AC10" t="s">
        <v>271</v>
      </c>
      <c r="AD10" s="45" t="s">
        <v>54</v>
      </c>
      <c r="AE10" s="44" t="s">
        <v>15</v>
      </c>
      <c r="AF10" s="39" t="s">
        <v>283</v>
      </c>
      <c r="AG10" t="s">
        <v>288</v>
      </c>
      <c r="AH10" s="39" t="s">
        <v>266</v>
      </c>
      <c r="AI10" s="21" t="s">
        <v>15</v>
      </c>
      <c r="AJ10" s="39" t="s">
        <v>9</v>
      </c>
      <c r="AK10" t="s">
        <v>325</v>
      </c>
      <c r="AL10" s="46" t="s">
        <v>61</v>
      </c>
      <c r="AM10" t="s">
        <v>273</v>
      </c>
      <c r="AN10" s="46" t="s">
        <v>58</v>
      </c>
      <c r="AO10" t="s">
        <v>89</v>
      </c>
      <c r="AP10" s="48" t="s">
        <v>10</v>
      </c>
      <c r="AQ10" s="21" t="s">
        <v>15</v>
      </c>
      <c r="AR10" s="48" t="s">
        <v>12</v>
      </c>
      <c r="AS10" s="21" t="s">
        <v>15</v>
      </c>
      <c r="AT10" s="45" t="s">
        <v>59</v>
      </c>
      <c r="AU10" t="s">
        <v>244</v>
      </c>
      <c r="AV10" s="39" t="s">
        <v>15</v>
      </c>
      <c r="AW10" s="34" t="s">
        <v>15</v>
      </c>
    </row>
    <row r="11" spans="1:50" x14ac:dyDescent="0.3">
      <c r="A11" s="35" t="s">
        <v>7</v>
      </c>
      <c r="B11" s="36" t="s">
        <v>32</v>
      </c>
      <c r="C11" s="37">
        <v>0</v>
      </c>
      <c r="E11" s="2"/>
      <c r="F11" s="39" t="s">
        <v>24</v>
      </c>
      <c r="G11" t="s">
        <v>118</v>
      </c>
      <c r="H11"/>
      <c r="I11" s="39" t="s">
        <v>55</v>
      </c>
      <c r="J11" t="s">
        <v>85</v>
      </c>
      <c r="K11" s="36" t="s">
        <v>63</v>
      </c>
      <c r="L11" s="39" t="s">
        <v>2</v>
      </c>
      <c r="M11" t="s">
        <v>326</v>
      </c>
      <c r="N11" s="39" t="s">
        <v>3</v>
      </c>
      <c r="O11" t="s">
        <v>121</v>
      </c>
      <c r="P11" s="39" t="s">
        <v>4</v>
      </c>
      <c r="Q11" t="s">
        <v>109</v>
      </c>
      <c r="R11" s="39" t="s">
        <v>0</v>
      </c>
      <c r="S11" t="s">
        <v>105</v>
      </c>
      <c r="T11" s="39" t="s">
        <v>25</v>
      </c>
      <c r="U11" s="34" t="s">
        <v>15</v>
      </c>
      <c r="V11" s="39" t="s">
        <v>56</v>
      </c>
      <c r="W11" t="s">
        <v>172</v>
      </c>
      <c r="X11" s="44" t="s">
        <v>7</v>
      </c>
      <c r="Y11" t="s">
        <v>110</v>
      </c>
      <c r="Z11" s="39" t="s">
        <v>5</v>
      </c>
      <c r="AA11" t="s">
        <v>327</v>
      </c>
      <c r="AB11" s="39" t="s">
        <v>6</v>
      </c>
      <c r="AC11" t="s">
        <v>328</v>
      </c>
      <c r="AD11" s="45" t="s">
        <v>54</v>
      </c>
      <c r="AE11" s="44" t="s">
        <v>15</v>
      </c>
      <c r="AF11" s="39" t="s">
        <v>283</v>
      </c>
      <c r="AG11" t="s">
        <v>289</v>
      </c>
      <c r="AH11" s="39" t="s">
        <v>266</v>
      </c>
      <c r="AI11" s="21" t="s">
        <v>15</v>
      </c>
      <c r="AJ11" s="39" t="s">
        <v>9</v>
      </c>
      <c r="AK11" t="s">
        <v>111</v>
      </c>
      <c r="AL11" s="46" t="s">
        <v>61</v>
      </c>
      <c r="AM11" t="s">
        <v>329</v>
      </c>
      <c r="AN11" s="46" t="s">
        <v>58</v>
      </c>
      <c r="AO11" t="s">
        <v>175</v>
      </c>
      <c r="AP11" s="48" t="s">
        <v>10</v>
      </c>
      <c r="AQ11" s="21" t="s">
        <v>15</v>
      </c>
      <c r="AR11" s="48" t="s">
        <v>12</v>
      </c>
      <c r="AS11" s="21" t="s">
        <v>15</v>
      </c>
      <c r="AT11" s="45" t="s">
        <v>59</v>
      </c>
      <c r="AU11" t="s">
        <v>246</v>
      </c>
      <c r="AV11" s="39" t="s">
        <v>15</v>
      </c>
      <c r="AW11" s="34" t="s">
        <v>15</v>
      </c>
    </row>
    <row r="12" spans="1:50" x14ac:dyDescent="0.3">
      <c r="A12" s="35" t="s">
        <v>266</v>
      </c>
      <c r="B12" s="36" t="s">
        <v>32</v>
      </c>
      <c r="C12" s="37">
        <v>0</v>
      </c>
      <c r="E12" s="1"/>
      <c r="F12" s="39" t="s">
        <v>24</v>
      </c>
      <c r="G12" t="s">
        <v>144</v>
      </c>
      <c r="H12"/>
      <c r="I12" s="39" t="s">
        <v>55</v>
      </c>
      <c r="J12" t="s">
        <v>370</v>
      </c>
      <c r="K12" s="36" t="s">
        <v>63</v>
      </c>
      <c r="L12" s="39" t="s">
        <v>2</v>
      </c>
      <c r="M12" t="s">
        <v>103</v>
      </c>
      <c r="N12" s="39" t="s">
        <v>3</v>
      </c>
      <c r="O12" t="s">
        <v>330</v>
      </c>
      <c r="P12" s="39" t="s">
        <v>4</v>
      </c>
      <c r="Q12" t="s">
        <v>247</v>
      </c>
      <c r="R12" s="39" t="s">
        <v>0</v>
      </c>
      <c r="S12" t="s">
        <v>8</v>
      </c>
      <c r="T12" s="39" t="s">
        <v>25</v>
      </c>
      <c r="U12" s="34" t="s">
        <v>15</v>
      </c>
      <c r="V12" s="39" t="s">
        <v>56</v>
      </c>
      <c r="W12" t="s">
        <v>331</v>
      </c>
      <c r="X12" s="44" t="s">
        <v>7</v>
      </c>
      <c r="Y12" t="s">
        <v>332</v>
      </c>
      <c r="Z12" s="39" t="s">
        <v>5</v>
      </c>
      <c r="AA12" t="s">
        <v>333</v>
      </c>
      <c r="AB12" s="39" t="s">
        <v>6</v>
      </c>
      <c r="AC12" t="s">
        <v>241</v>
      </c>
      <c r="AD12" s="45" t="s">
        <v>54</v>
      </c>
      <c r="AE12" s="44" t="s">
        <v>15</v>
      </c>
      <c r="AF12" s="39" t="s">
        <v>283</v>
      </c>
      <c r="AG12" t="s">
        <v>290</v>
      </c>
      <c r="AH12" s="39" t="s">
        <v>266</v>
      </c>
      <c r="AI12" s="21" t="s">
        <v>15</v>
      </c>
      <c r="AJ12" s="39" t="s">
        <v>9</v>
      </c>
      <c r="AK12" t="s">
        <v>171</v>
      </c>
      <c r="AL12" s="46" t="s">
        <v>61</v>
      </c>
      <c r="AM12" t="s">
        <v>334</v>
      </c>
      <c r="AN12" s="46" t="s">
        <v>58</v>
      </c>
      <c r="AO12" t="s">
        <v>94</v>
      </c>
      <c r="AP12" s="48" t="s">
        <v>10</v>
      </c>
      <c r="AQ12" s="21" t="s">
        <v>15</v>
      </c>
      <c r="AR12" s="48" t="s">
        <v>12</v>
      </c>
      <c r="AS12" s="21" t="s">
        <v>15</v>
      </c>
      <c r="AT12" s="45" t="s">
        <v>59</v>
      </c>
      <c r="AU12" t="s">
        <v>249</v>
      </c>
      <c r="AV12" s="39" t="s">
        <v>15</v>
      </c>
      <c r="AW12" s="34" t="s">
        <v>15</v>
      </c>
    </row>
    <row r="13" spans="1:50" x14ac:dyDescent="0.3">
      <c r="A13" s="35" t="s">
        <v>3</v>
      </c>
      <c r="B13" s="36" t="s">
        <v>112</v>
      </c>
      <c r="C13" s="37">
        <v>0</v>
      </c>
      <c r="D13" s="25"/>
      <c r="E13" s="1"/>
      <c r="F13" s="39" t="s">
        <v>24</v>
      </c>
      <c r="G13" t="s">
        <v>123</v>
      </c>
      <c r="H13"/>
      <c r="I13" s="39" t="s">
        <v>55</v>
      </c>
      <c r="J13" t="s">
        <v>335</v>
      </c>
      <c r="K13" s="36" t="s">
        <v>63</v>
      </c>
      <c r="L13" s="39" t="s">
        <v>2</v>
      </c>
      <c r="M13" t="s">
        <v>114</v>
      </c>
      <c r="N13" s="39" t="s">
        <v>3</v>
      </c>
      <c r="O13" t="s">
        <v>272</v>
      </c>
      <c r="P13" s="39" t="s">
        <v>4</v>
      </c>
      <c r="Q13" t="s">
        <v>115</v>
      </c>
      <c r="R13" s="39" t="s">
        <v>0</v>
      </c>
      <c r="S13" t="s">
        <v>116</v>
      </c>
      <c r="T13" s="39" t="s">
        <v>25</v>
      </c>
      <c r="U13" s="34" t="s">
        <v>15</v>
      </c>
      <c r="V13" s="39" t="s">
        <v>56</v>
      </c>
      <c r="W13" t="s">
        <v>178</v>
      </c>
      <c r="X13" s="44" t="s">
        <v>7</v>
      </c>
      <c r="Y13" s="44" t="s">
        <v>15</v>
      </c>
      <c r="Z13" s="39" t="s">
        <v>5</v>
      </c>
      <c r="AA13" t="s">
        <v>336</v>
      </c>
      <c r="AB13" s="39" t="s">
        <v>6</v>
      </c>
      <c r="AC13" t="s">
        <v>243</v>
      </c>
      <c r="AD13" s="45" t="s">
        <v>54</v>
      </c>
      <c r="AE13" s="44" t="s">
        <v>15</v>
      </c>
      <c r="AF13" s="39" t="s">
        <v>283</v>
      </c>
      <c r="AG13" t="s">
        <v>291</v>
      </c>
      <c r="AH13" s="39" t="s">
        <v>266</v>
      </c>
      <c r="AI13" s="21" t="s">
        <v>15</v>
      </c>
      <c r="AJ13" s="39" t="s">
        <v>9</v>
      </c>
      <c r="AK13" t="s">
        <v>117</v>
      </c>
      <c r="AL13" s="46" t="s">
        <v>61</v>
      </c>
      <c r="AM13" t="s">
        <v>337</v>
      </c>
      <c r="AN13" s="46" t="s">
        <v>58</v>
      </c>
      <c r="AO13" t="s">
        <v>100</v>
      </c>
      <c r="AP13" s="48" t="s">
        <v>10</v>
      </c>
      <c r="AQ13" s="21" t="s">
        <v>15</v>
      </c>
      <c r="AR13" s="48" t="s">
        <v>12</v>
      </c>
      <c r="AS13" s="21" t="s">
        <v>15</v>
      </c>
      <c r="AT13" s="45" t="s">
        <v>59</v>
      </c>
      <c r="AU13" t="s">
        <v>251</v>
      </c>
      <c r="AV13" s="39" t="s">
        <v>15</v>
      </c>
      <c r="AW13" s="34" t="s">
        <v>15</v>
      </c>
    </row>
    <row r="14" spans="1:50" x14ac:dyDescent="0.3">
      <c r="A14" s="35" t="s">
        <v>24</v>
      </c>
      <c r="B14" s="36" t="s">
        <v>263</v>
      </c>
      <c r="C14" s="37">
        <v>0</v>
      </c>
      <c r="D14" s="24"/>
      <c r="E14" s="2"/>
      <c r="F14" s="39" t="s">
        <v>24</v>
      </c>
      <c r="G14" t="s">
        <v>245</v>
      </c>
      <c r="H14"/>
      <c r="I14" s="39" t="s">
        <v>55</v>
      </c>
      <c r="J14" t="s">
        <v>189</v>
      </c>
      <c r="K14" s="36" t="s">
        <v>63</v>
      </c>
      <c r="L14" s="39" t="s">
        <v>2</v>
      </c>
      <c r="M14" t="s">
        <v>120</v>
      </c>
      <c r="N14" s="39" t="s">
        <v>3</v>
      </c>
      <c r="O14" t="s">
        <v>181</v>
      </c>
      <c r="P14" s="39" t="s">
        <v>4</v>
      </c>
      <c r="Q14" s="34" t="s">
        <v>15</v>
      </c>
      <c r="R14" s="39" t="s">
        <v>0</v>
      </c>
      <c r="S14" t="s">
        <v>122</v>
      </c>
      <c r="T14" s="39" t="s">
        <v>25</v>
      </c>
      <c r="U14" s="34" t="s">
        <v>15</v>
      </c>
      <c r="V14" s="39" t="s">
        <v>56</v>
      </c>
      <c r="W14" t="s">
        <v>182</v>
      </c>
      <c r="X14" s="44" t="s">
        <v>7</v>
      </c>
      <c r="Y14" s="44" t="s">
        <v>15</v>
      </c>
      <c r="Z14" s="39" t="s">
        <v>5</v>
      </c>
      <c r="AA14" t="s">
        <v>338</v>
      </c>
      <c r="AB14" s="39" t="s">
        <v>6</v>
      </c>
      <c r="AC14" t="s">
        <v>248</v>
      </c>
      <c r="AD14" s="45" t="s">
        <v>54</v>
      </c>
      <c r="AE14" s="44" t="s">
        <v>15</v>
      </c>
      <c r="AF14" s="39" t="s">
        <v>283</v>
      </c>
      <c r="AG14" t="s">
        <v>292</v>
      </c>
      <c r="AH14" s="39" t="s">
        <v>266</v>
      </c>
      <c r="AI14" s="21" t="s">
        <v>15</v>
      </c>
      <c r="AJ14" s="39" t="s">
        <v>9</v>
      </c>
      <c r="AK14" s="44" t="s">
        <v>15</v>
      </c>
      <c r="AL14" s="46" t="s">
        <v>61</v>
      </c>
      <c r="AM14" t="s">
        <v>174</v>
      </c>
      <c r="AN14" s="46" t="s">
        <v>58</v>
      </c>
      <c r="AO14" s="47" t="s">
        <v>15</v>
      </c>
      <c r="AP14" s="48" t="s">
        <v>10</v>
      </c>
      <c r="AQ14" s="21" t="s">
        <v>15</v>
      </c>
      <c r="AR14" s="48" t="s">
        <v>12</v>
      </c>
      <c r="AS14" s="21" t="s">
        <v>15</v>
      </c>
      <c r="AT14" s="45" t="s">
        <v>59</v>
      </c>
      <c r="AU14" t="s">
        <v>339</v>
      </c>
      <c r="AV14" s="39" t="s">
        <v>15</v>
      </c>
      <c r="AW14" s="34" t="s">
        <v>15</v>
      </c>
    </row>
    <row r="15" spans="1:50" x14ac:dyDescent="0.3">
      <c r="A15" s="35" t="s">
        <v>6</v>
      </c>
      <c r="B15" s="36" t="s">
        <v>32</v>
      </c>
      <c r="C15" s="37">
        <v>0</v>
      </c>
      <c r="D15" s="24"/>
      <c r="E15" s="41"/>
      <c r="F15" s="39" t="s">
        <v>24</v>
      </c>
      <c r="G15" t="s">
        <v>129</v>
      </c>
      <c r="H15"/>
      <c r="I15" s="39" t="s">
        <v>55</v>
      </c>
      <c r="J15" t="s">
        <v>340</v>
      </c>
      <c r="K15" s="36" t="s">
        <v>63</v>
      </c>
      <c r="L15" s="39" t="s">
        <v>2</v>
      </c>
      <c r="M15" t="s">
        <v>341</v>
      </c>
      <c r="N15" s="39" t="s">
        <v>3</v>
      </c>
      <c r="O15" t="s">
        <v>184</v>
      </c>
      <c r="P15" s="39" t="s">
        <v>4</v>
      </c>
      <c r="Q15" s="34" t="s">
        <v>15</v>
      </c>
      <c r="R15" s="39" t="s">
        <v>0</v>
      </c>
      <c r="S15" t="s">
        <v>126</v>
      </c>
      <c r="T15" s="39" t="s">
        <v>25</v>
      </c>
      <c r="U15" s="34" t="s">
        <v>15</v>
      </c>
      <c r="V15" s="39" t="s">
        <v>56</v>
      </c>
      <c r="W15" t="s">
        <v>186</v>
      </c>
      <c r="X15" s="44" t="s">
        <v>7</v>
      </c>
      <c r="Y15" s="44" t="s">
        <v>15</v>
      </c>
      <c r="Z15" s="39" t="s">
        <v>5</v>
      </c>
      <c r="AA15" t="s">
        <v>342</v>
      </c>
      <c r="AB15" s="39" t="s">
        <v>6</v>
      </c>
      <c r="AC15" t="s">
        <v>250</v>
      </c>
      <c r="AD15" s="45" t="s">
        <v>54</v>
      </c>
      <c r="AE15" s="44" t="s">
        <v>15</v>
      </c>
      <c r="AF15" s="39" t="s">
        <v>283</v>
      </c>
      <c r="AG15" t="s">
        <v>293</v>
      </c>
      <c r="AH15" s="39" t="s">
        <v>266</v>
      </c>
      <c r="AI15" s="21" t="s">
        <v>15</v>
      </c>
      <c r="AJ15" s="39" t="s">
        <v>9</v>
      </c>
      <c r="AK15" s="44" t="s">
        <v>15</v>
      </c>
      <c r="AL15" s="46" t="s">
        <v>61</v>
      </c>
      <c r="AM15" t="s">
        <v>343</v>
      </c>
      <c r="AN15" s="46" t="s">
        <v>58</v>
      </c>
      <c r="AO15" s="47" t="s">
        <v>15</v>
      </c>
      <c r="AP15" s="48" t="s">
        <v>10</v>
      </c>
      <c r="AQ15" s="21" t="s">
        <v>15</v>
      </c>
      <c r="AR15" s="48" t="s">
        <v>12</v>
      </c>
      <c r="AS15" s="21" t="s">
        <v>15</v>
      </c>
      <c r="AT15" s="45" t="s">
        <v>59</v>
      </c>
      <c r="AU15" t="s">
        <v>344</v>
      </c>
      <c r="AV15" s="39" t="s">
        <v>15</v>
      </c>
      <c r="AW15" s="34" t="s">
        <v>15</v>
      </c>
    </row>
    <row r="16" spans="1:50" x14ac:dyDescent="0.3">
      <c r="A16" s="35" t="s">
        <v>4</v>
      </c>
      <c r="B16" s="36" t="s">
        <v>33</v>
      </c>
      <c r="C16" s="37">
        <v>0</v>
      </c>
      <c r="D16" s="24"/>
      <c r="E16" s="7"/>
      <c r="F16" s="39" t="s">
        <v>24</v>
      </c>
      <c r="G16" t="s">
        <v>147</v>
      </c>
      <c r="H16"/>
      <c r="I16" s="39" t="s">
        <v>55</v>
      </c>
      <c r="J16" t="s">
        <v>345</v>
      </c>
      <c r="K16" s="36" t="s">
        <v>63</v>
      </c>
      <c r="L16" s="50" t="s">
        <v>2</v>
      </c>
      <c r="M16" t="s">
        <v>125</v>
      </c>
      <c r="N16" s="50" t="s">
        <v>3</v>
      </c>
      <c r="O16" t="s">
        <v>185</v>
      </c>
      <c r="P16" s="50" t="s">
        <v>4</v>
      </c>
      <c r="Q16" s="34" t="s">
        <v>15</v>
      </c>
      <c r="R16" s="50" t="s">
        <v>0</v>
      </c>
      <c r="S16"/>
      <c r="T16" s="39" t="s">
        <v>25</v>
      </c>
      <c r="U16" s="34" t="s">
        <v>15</v>
      </c>
      <c r="V16" s="39" t="s">
        <v>56</v>
      </c>
      <c r="W16" t="s">
        <v>187</v>
      </c>
      <c r="X16" s="44" t="s">
        <v>7</v>
      </c>
      <c r="Y16" s="44" t="s">
        <v>15</v>
      </c>
      <c r="Z16" s="39" t="s">
        <v>5</v>
      </c>
      <c r="AA16" t="s">
        <v>346</v>
      </c>
      <c r="AB16" s="39" t="s">
        <v>6</v>
      </c>
      <c r="AC16" t="s">
        <v>252</v>
      </c>
      <c r="AD16" s="45" t="s">
        <v>54</v>
      </c>
      <c r="AE16" s="44" t="s">
        <v>15</v>
      </c>
      <c r="AF16" s="39" t="s">
        <v>283</v>
      </c>
      <c r="AG16" t="s">
        <v>294</v>
      </c>
      <c r="AH16" s="39" t="s">
        <v>266</v>
      </c>
      <c r="AI16" s="21" t="s">
        <v>15</v>
      </c>
      <c r="AJ16" s="39" t="s">
        <v>9</v>
      </c>
      <c r="AK16" s="44" t="s">
        <v>15</v>
      </c>
      <c r="AL16" s="46" t="s">
        <v>61</v>
      </c>
      <c r="AM16" t="s">
        <v>347</v>
      </c>
      <c r="AN16" s="46" t="s">
        <v>58</v>
      </c>
      <c r="AO16" s="47" t="s">
        <v>15</v>
      </c>
      <c r="AP16" s="48" t="s">
        <v>10</v>
      </c>
      <c r="AQ16" s="21" t="s">
        <v>15</v>
      </c>
      <c r="AR16" s="48" t="s">
        <v>12</v>
      </c>
      <c r="AS16" s="21" t="s">
        <v>15</v>
      </c>
      <c r="AT16" s="45" t="s">
        <v>59</v>
      </c>
      <c r="AU16" t="s">
        <v>253</v>
      </c>
      <c r="AV16" s="39" t="s">
        <v>15</v>
      </c>
      <c r="AW16" s="34" t="s">
        <v>15</v>
      </c>
    </row>
    <row r="17" spans="1:49" x14ac:dyDescent="0.3">
      <c r="A17" s="35" t="s">
        <v>9</v>
      </c>
      <c r="B17" s="36" t="s">
        <v>32</v>
      </c>
      <c r="C17" s="37">
        <v>0</v>
      </c>
      <c r="D17" s="24"/>
      <c r="E17" s="2"/>
      <c r="F17" s="39" t="s">
        <v>24</v>
      </c>
      <c r="G17" t="s">
        <v>148</v>
      </c>
      <c r="H17"/>
      <c r="I17" s="39" t="s">
        <v>55</v>
      </c>
      <c r="J17" t="s">
        <v>102</v>
      </c>
      <c r="K17" s="36" t="s">
        <v>77</v>
      </c>
      <c r="L17" s="39" t="s">
        <v>2</v>
      </c>
      <c r="M17" t="s">
        <v>128</v>
      </c>
      <c r="N17" s="39" t="s">
        <v>3</v>
      </c>
      <c r="O17" t="s">
        <v>274</v>
      </c>
      <c r="P17" s="39" t="s">
        <v>4</v>
      </c>
      <c r="Q17" s="34" t="s">
        <v>15</v>
      </c>
      <c r="R17" s="39" t="s">
        <v>0</v>
      </c>
      <c r="S17" s="34" t="s">
        <v>15</v>
      </c>
      <c r="T17" s="39" t="s">
        <v>25</v>
      </c>
      <c r="U17" s="34" t="s">
        <v>15</v>
      </c>
      <c r="V17" s="39" t="s">
        <v>56</v>
      </c>
      <c r="W17" t="s">
        <v>192</v>
      </c>
      <c r="X17" s="44" t="s">
        <v>7</v>
      </c>
      <c r="Y17" s="44" t="s">
        <v>15</v>
      </c>
      <c r="Z17" s="39" t="s">
        <v>5</v>
      </c>
      <c r="AA17" s="34" t="s">
        <v>15</v>
      </c>
      <c r="AB17" s="39" t="s">
        <v>6</v>
      </c>
      <c r="AC17" t="s">
        <v>107</v>
      </c>
      <c r="AD17" s="45" t="s">
        <v>54</v>
      </c>
      <c r="AE17" s="44" t="s">
        <v>15</v>
      </c>
      <c r="AF17" s="39" t="s">
        <v>283</v>
      </c>
      <c r="AG17" t="s">
        <v>295</v>
      </c>
      <c r="AH17" s="39" t="s">
        <v>266</v>
      </c>
      <c r="AI17" s="21" t="s">
        <v>15</v>
      </c>
      <c r="AJ17" s="39" t="s">
        <v>9</v>
      </c>
      <c r="AK17" s="44" t="s">
        <v>15</v>
      </c>
      <c r="AL17" s="46" t="s">
        <v>61</v>
      </c>
      <c r="AM17" t="s">
        <v>348</v>
      </c>
      <c r="AN17" s="46" t="s">
        <v>58</v>
      </c>
      <c r="AO17" s="47" t="s">
        <v>15</v>
      </c>
      <c r="AP17" s="48" t="s">
        <v>10</v>
      </c>
      <c r="AQ17" s="21" t="s">
        <v>15</v>
      </c>
      <c r="AR17" s="48" t="s">
        <v>12</v>
      </c>
      <c r="AS17" s="21" t="s">
        <v>15</v>
      </c>
      <c r="AT17" s="45" t="s">
        <v>59</v>
      </c>
      <c r="AU17" s="24" t="s">
        <v>15</v>
      </c>
      <c r="AV17" s="39" t="s">
        <v>15</v>
      </c>
      <c r="AW17" s="34" t="s">
        <v>15</v>
      </c>
    </row>
    <row r="18" spans="1:49" x14ac:dyDescent="0.3">
      <c r="A18" s="35" t="s">
        <v>30</v>
      </c>
      <c r="B18" s="36" t="s">
        <v>32</v>
      </c>
      <c r="C18" s="37">
        <v>0</v>
      </c>
      <c r="D18" s="24"/>
      <c r="E18" s="1"/>
      <c r="F18" s="39" t="s">
        <v>24</v>
      </c>
      <c r="G18" t="s">
        <v>349</v>
      </c>
      <c r="H18"/>
      <c r="I18" s="39" t="s">
        <v>55</v>
      </c>
      <c r="J18" t="s">
        <v>108</v>
      </c>
      <c r="K18" s="36" t="s">
        <v>63</v>
      </c>
      <c r="L18" s="39" t="s">
        <v>2</v>
      </c>
      <c r="M18" t="s">
        <v>254</v>
      </c>
      <c r="N18" s="39" t="s">
        <v>3</v>
      </c>
      <c r="O18" t="s">
        <v>275</v>
      </c>
      <c r="P18" s="39" t="s">
        <v>4</v>
      </c>
      <c r="Q18" s="34" t="s">
        <v>15</v>
      </c>
      <c r="R18" s="39" t="s">
        <v>0</v>
      </c>
      <c r="S18" s="34" t="s">
        <v>15</v>
      </c>
      <c r="T18" s="39" t="s">
        <v>25</v>
      </c>
      <c r="U18" s="34" t="s">
        <v>15</v>
      </c>
      <c r="V18" s="39" t="s">
        <v>56</v>
      </c>
      <c r="W18" s="34" t="s">
        <v>15</v>
      </c>
      <c r="X18" s="44" t="s">
        <v>7</v>
      </c>
      <c r="Y18" s="44" t="s">
        <v>15</v>
      </c>
      <c r="Z18" s="39" t="s">
        <v>5</v>
      </c>
      <c r="AA18" s="34" t="s">
        <v>15</v>
      </c>
      <c r="AB18" s="39" t="s">
        <v>6</v>
      </c>
      <c r="AC18" t="s">
        <v>350</v>
      </c>
      <c r="AD18" s="45" t="s">
        <v>54</v>
      </c>
      <c r="AE18" s="44" t="s">
        <v>15</v>
      </c>
      <c r="AF18" s="39" t="s">
        <v>283</v>
      </c>
      <c r="AG18" t="s">
        <v>296</v>
      </c>
      <c r="AH18" s="39" t="s">
        <v>266</v>
      </c>
      <c r="AI18" s="21" t="s">
        <v>15</v>
      </c>
      <c r="AJ18" s="39" t="s">
        <v>9</v>
      </c>
      <c r="AK18" s="44" t="s">
        <v>15</v>
      </c>
      <c r="AL18" s="46" t="s">
        <v>61</v>
      </c>
      <c r="AM18" t="s">
        <v>183</v>
      </c>
      <c r="AN18" s="46" t="s">
        <v>58</v>
      </c>
      <c r="AO18" s="47" t="s">
        <v>15</v>
      </c>
      <c r="AP18" s="48" t="s">
        <v>10</v>
      </c>
      <c r="AQ18" s="21" t="s">
        <v>15</v>
      </c>
      <c r="AR18" s="48" t="s">
        <v>12</v>
      </c>
      <c r="AS18" s="21" t="s">
        <v>15</v>
      </c>
      <c r="AT18" s="45" t="s">
        <v>59</v>
      </c>
      <c r="AU18" s="24" t="s">
        <v>15</v>
      </c>
      <c r="AV18" s="39" t="s">
        <v>15</v>
      </c>
      <c r="AW18" s="34" t="s">
        <v>15</v>
      </c>
    </row>
    <row r="19" spans="1:49" x14ac:dyDescent="0.3">
      <c r="A19" s="35" t="s">
        <v>10</v>
      </c>
      <c r="B19" s="36" t="s">
        <v>32</v>
      </c>
      <c r="C19" s="37">
        <v>0</v>
      </c>
      <c r="D19" s="24"/>
      <c r="E19" s="51"/>
      <c r="F19" s="39" t="s">
        <v>24</v>
      </c>
      <c r="G19" t="s">
        <v>176</v>
      </c>
      <c r="H19"/>
      <c r="I19" s="39" t="s">
        <v>55</v>
      </c>
      <c r="J19" t="s">
        <v>113</v>
      </c>
      <c r="K19" s="36" t="s">
        <v>77</v>
      </c>
      <c r="L19" s="39" t="s">
        <v>2</v>
      </c>
      <c r="M19" t="s">
        <v>255</v>
      </c>
      <c r="N19" s="39" t="s">
        <v>3</v>
      </c>
      <c r="O19" t="s">
        <v>276</v>
      </c>
      <c r="P19" s="39" t="s">
        <v>4</v>
      </c>
      <c r="Q19" s="34" t="s">
        <v>15</v>
      </c>
      <c r="R19" s="39" t="s">
        <v>0</v>
      </c>
      <c r="S19" s="34" t="s">
        <v>15</v>
      </c>
      <c r="T19" s="39" t="s">
        <v>25</v>
      </c>
      <c r="U19" s="34" t="s">
        <v>15</v>
      </c>
      <c r="V19" s="39" t="s">
        <v>56</v>
      </c>
      <c r="W19" s="34" t="s">
        <v>15</v>
      </c>
      <c r="X19" s="44" t="s">
        <v>7</v>
      </c>
      <c r="Y19" s="44" t="s">
        <v>15</v>
      </c>
      <c r="Z19" s="39" t="s">
        <v>5</v>
      </c>
      <c r="AA19" s="34" t="s">
        <v>15</v>
      </c>
      <c r="AB19" s="39" t="s">
        <v>6</v>
      </c>
      <c r="AC19" t="s">
        <v>351</v>
      </c>
      <c r="AD19" s="45" t="s">
        <v>54</v>
      </c>
      <c r="AE19" s="44" t="s">
        <v>15</v>
      </c>
      <c r="AF19" s="39" t="s">
        <v>283</v>
      </c>
      <c r="AG19" t="s">
        <v>297</v>
      </c>
      <c r="AH19" s="39" t="s">
        <v>266</v>
      </c>
      <c r="AI19" s="21" t="s">
        <v>15</v>
      </c>
      <c r="AJ19" s="39" t="s">
        <v>9</v>
      </c>
      <c r="AK19" s="44" t="s">
        <v>15</v>
      </c>
      <c r="AL19" s="46" t="s">
        <v>61</v>
      </c>
      <c r="AM19" t="s">
        <v>352</v>
      </c>
      <c r="AN19" s="46" t="s">
        <v>58</v>
      </c>
      <c r="AO19" s="47" t="s">
        <v>15</v>
      </c>
      <c r="AP19" s="48" t="s">
        <v>10</v>
      </c>
      <c r="AQ19" s="21" t="s">
        <v>15</v>
      </c>
      <c r="AR19" s="48" t="s">
        <v>12</v>
      </c>
      <c r="AS19" s="21" t="s">
        <v>15</v>
      </c>
      <c r="AT19" s="45" t="s">
        <v>59</v>
      </c>
      <c r="AU19" s="24" t="s">
        <v>15</v>
      </c>
      <c r="AV19" s="39" t="s">
        <v>15</v>
      </c>
      <c r="AW19" s="34" t="s">
        <v>15</v>
      </c>
    </row>
    <row r="20" spans="1:49" x14ac:dyDescent="0.3">
      <c r="A20" s="35" t="s">
        <v>12</v>
      </c>
      <c r="B20" s="36" t="s">
        <v>32</v>
      </c>
      <c r="C20" s="37">
        <v>0</v>
      </c>
      <c r="D20" s="24"/>
      <c r="E20" s="51"/>
      <c r="F20" s="39" t="s">
        <v>24</v>
      </c>
      <c r="G20" t="s">
        <v>137</v>
      </c>
      <c r="H20"/>
      <c r="I20" s="39" t="s">
        <v>55</v>
      </c>
      <c r="J20" t="s">
        <v>371</v>
      </c>
      <c r="K20" s="36" t="s">
        <v>63</v>
      </c>
      <c r="L20" s="39" t="s">
        <v>2</v>
      </c>
      <c r="M20" t="s">
        <v>11</v>
      </c>
      <c r="N20" s="39" t="s">
        <v>3</v>
      </c>
      <c r="O20" t="s">
        <v>140</v>
      </c>
      <c r="P20" s="39" t="s">
        <v>4</v>
      </c>
      <c r="Q20" s="34" t="s">
        <v>15</v>
      </c>
      <c r="R20" s="39" t="s">
        <v>0</v>
      </c>
      <c r="S20" s="34" t="s">
        <v>15</v>
      </c>
      <c r="T20" s="39" t="s">
        <v>25</v>
      </c>
      <c r="U20" s="34" t="s">
        <v>15</v>
      </c>
      <c r="V20" s="39" t="s">
        <v>56</v>
      </c>
      <c r="W20" s="34" t="s">
        <v>15</v>
      </c>
      <c r="X20" s="44" t="s">
        <v>7</v>
      </c>
      <c r="Y20" s="44" t="s">
        <v>15</v>
      </c>
      <c r="Z20" s="39" t="s">
        <v>5</v>
      </c>
      <c r="AA20" s="34" t="s">
        <v>15</v>
      </c>
      <c r="AB20" s="39" t="s">
        <v>6</v>
      </c>
      <c r="AC20" t="s">
        <v>277</v>
      </c>
      <c r="AD20" s="45" t="s">
        <v>54</v>
      </c>
      <c r="AE20" s="44" t="s">
        <v>15</v>
      </c>
      <c r="AF20" s="39" t="s">
        <v>283</v>
      </c>
      <c r="AG20" t="s">
        <v>298</v>
      </c>
      <c r="AH20" s="39" t="s">
        <v>266</v>
      </c>
      <c r="AI20" s="21" t="s">
        <v>15</v>
      </c>
      <c r="AJ20" s="39" t="s">
        <v>9</v>
      </c>
      <c r="AK20" s="44" t="s">
        <v>15</v>
      </c>
      <c r="AL20" s="46" t="s">
        <v>61</v>
      </c>
      <c r="AM20" t="s">
        <v>353</v>
      </c>
      <c r="AN20" s="46" t="s">
        <v>58</v>
      </c>
      <c r="AO20" s="47" t="s">
        <v>15</v>
      </c>
      <c r="AP20" s="48" t="s">
        <v>10</v>
      </c>
      <c r="AQ20" s="21" t="s">
        <v>15</v>
      </c>
      <c r="AR20" s="48" t="s">
        <v>12</v>
      </c>
      <c r="AS20" s="21" t="s">
        <v>15</v>
      </c>
      <c r="AT20" s="45" t="s">
        <v>59</v>
      </c>
      <c r="AU20" s="24" t="s">
        <v>15</v>
      </c>
      <c r="AV20" s="39" t="s">
        <v>15</v>
      </c>
      <c r="AW20" s="34" t="s">
        <v>15</v>
      </c>
    </row>
    <row r="21" spans="1:49" x14ac:dyDescent="0.3">
      <c r="A21" s="35" t="s">
        <v>55</v>
      </c>
      <c r="B21" s="36" t="s">
        <v>134</v>
      </c>
      <c r="C21" s="37">
        <v>2</v>
      </c>
      <c r="D21" s="24"/>
      <c r="E21" s="51"/>
      <c r="F21" s="39" t="s">
        <v>24</v>
      </c>
      <c r="G21" t="s">
        <v>179</v>
      </c>
      <c r="H21"/>
      <c r="I21" s="39" t="s">
        <v>55</v>
      </c>
      <c r="J21" t="s">
        <v>119</v>
      </c>
      <c r="K21" s="36" t="s">
        <v>63</v>
      </c>
      <c r="L21" s="39" t="s">
        <v>2</v>
      </c>
      <c r="M21" t="s">
        <v>136</v>
      </c>
      <c r="N21" s="39" t="s">
        <v>3</v>
      </c>
      <c r="O21" t="s">
        <v>143</v>
      </c>
      <c r="P21" s="39" t="s">
        <v>4</v>
      </c>
      <c r="Q21" s="34" t="s">
        <v>15</v>
      </c>
      <c r="R21" s="39" t="s">
        <v>0</v>
      </c>
      <c r="S21" s="34" t="s">
        <v>15</v>
      </c>
      <c r="T21" s="39" t="s">
        <v>25</v>
      </c>
      <c r="U21" s="34" t="s">
        <v>15</v>
      </c>
      <c r="V21" s="39" t="s">
        <v>56</v>
      </c>
      <c r="W21" s="34" t="s">
        <v>15</v>
      </c>
      <c r="X21" s="44" t="s">
        <v>7</v>
      </c>
      <c r="Y21" s="44" t="s">
        <v>15</v>
      </c>
      <c r="Z21" s="39" t="s">
        <v>5</v>
      </c>
      <c r="AA21" s="34" t="s">
        <v>15</v>
      </c>
      <c r="AB21" s="39" t="s">
        <v>6</v>
      </c>
      <c r="AC21" t="s">
        <v>278</v>
      </c>
      <c r="AD21" s="45" t="s">
        <v>54</v>
      </c>
      <c r="AE21" s="44" t="s">
        <v>15</v>
      </c>
      <c r="AF21" s="39" t="s">
        <v>283</v>
      </c>
      <c r="AG21" t="s">
        <v>299</v>
      </c>
      <c r="AH21" s="39" t="s">
        <v>266</v>
      </c>
      <c r="AI21" s="21" t="s">
        <v>15</v>
      </c>
      <c r="AJ21" s="39" t="s">
        <v>9</v>
      </c>
      <c r="AK21" s="44" t="s">
        <v>15</v>
      </c>
      <c r="AL21" s="46" t="s">
        <v>61</v>
      </c>
      <c r="AM21" t="s">
        <v>354</v>
      </c>
      <c r="AN21" s="46" t="s">
        <v>58</v>
      </c>
      <c r="AO21" s="47" t="s">
        <v>15</v>
      </c>
      <c r="AP21" s="48" t="s">
        <v>10</v>
      </c>
      <c r="AQ21" s="21" t="s">
        <v>15</v>
      </c>
      <c r="AR21" s="48" t="s">
        <v>12</v>
      </c>
      <c r="AS21" s="21" t="s">
        <v>15</v>
      </c>
      <c r="AT21" s="45" t="s">
        <v>59</v>
      </c>
      <c r="AU21" s="24" t="s">
        <v>15</v>
      </c>
      <c r="AV21" s="39" t="s">
        <v>15</v>
      </c>
      <c r="AW21" s="34" t="s">
        <v>15</v>
      </c>
    </row>
    <row r="22" spans="1:49" x14ac:dyDescent="0.3">
      <c r="A22" s="35" t="s">
        <v>0</v>
      </c>
      <c r="B22" s="36" t="s">
        <v>31</v>
      </c>
      <c r="C22" s="37">
        <v>0</v>
      </c>
      <c r="D22" s="25"/>
      <c r="E22" s="51"/>
      <c r="F22" s="39" t="s">
        <v>24</v>
      </c>
      <c r="G22" t="s">
        <v>95</v>
      </c>
      <c r="H22"/>
      <c r="I22" s="39" t="s">
        <v>55</v>
      </c>
      <c r="J22" t="s">
        <v>124</v>
      </c>
      <c r="K22" s="36" t="s">
        <v>77</v>
      </c>
      <c r="L22" s="39" t="s">
        <v>2</v>
      </c>
      <c r="M22" t="s">
        <v>355</v>
      </c>
      <c r="N22" s="39" t="s">
        <v>3</v>
      </c>
      <c r="O22" t="s">
        <v>279</v>
      </c>
      <c r="P22" s="39" t="s">
        <v>4</v>
      </c>
      <c r="Q22" s="34" t="s">
        <v>15</v>
      </c>
      <c r="R22" s="39" t="s">
        <v>0</v>
      </c>
      <c r="S22" s="34" t="s">
        <v>15</v>
      </c>
      <c r="T22" s="39" t="s">
        <v>25</v>
      </c>
      <c r="U22" s="34" t="s">
        <v>15</v>
      </c>
      <c r="V22" s="39" t="s">
        <v>56</v>
      </c>
      <c r="W22" s="34" t="s">
        <v>15</v>
      </c>
      <c r="X22" s="44" t="s">
        <v>7</v>
      </c>
      <c r="Y22" s="44" t="s">
        <v>15</v>
      </c>
      <c r="Z22" s="39" t="s">
        <v>5</v>
      </c>
      <c r="AA22" s="34" t="s">
        <v>15</v>
      </c>
      <c r="AB22" s="39" t="s">
        <v>6</v>
      </c>
      <c r="AC22" s="44" t="s">
        <v>15</v>
      </c>
      <c r="AD22" s="45" t="s">
        <v>54</v>
      </c>
      <c r="AE22" s="44" t="s">
        <v>15</v>
      </c>
      <c r="AF22" s="39" t="s">
        <v>283</v>
      </c>
      <c r="AG22" t="s">
        <v>300</v>
      </c>
      <c r="AH22" s="39" t="s">
        <v>266</v>
      </c>
      <c r="AI22" s="21" t="s">
        <v>15</v>
      </c>
      <c r="AJ22" s="39" t="s">
        <v>9</v>
      </c>
      <c r="AK22" s="44" t="s">
        <v>15</v>
      </c>
      <c r="AL22" s="46" t="s">
        <v>61</v>
      </c>
      <c r="AM22" t="s">
        <v>356</v>
      </c>
      <c r="AN22" s="46" t="s">
        <v>58</v>
      </c>
      <c r="AO22" s="47" t="s">
        <v>15</v>
      </c>
      <c r="AP22" s="48" t="s">
        <v>10</v>
      </c>
      <c r="AQ22" s="21" t="s">
        <v>15</v>
      </c>
      <c r="AR22" s="48" t="s">
        <v>12</v>
      </c>
      <c r="AS22" s="21" t="s">
        <v>15</v>
      </c>
      <c r="AT22" s="45" t="s">
        <v>59</v>
      </c>
      <c r="AU22" s="24" t="s">
        <v>15</v>
      </c>
      <c r="AV22" s="39" t="s">
        <v>15</v>
      </c>
      <c r="AW22" s="34" t="s">
        <v>15</v>
      </c>
    </row>
    <row r="23" spans="1:49" x14ac:dyDescent="0.3">
      <c r="A23" s="35" t="s">
        <v>58</v>
      </c>
      <c r="B23" s="36" t="s">
        <v>68</v>
      </c>
      <c r="C23" s="37">
        <v>0</v>
      </c>
      <c r="D23" s="52"/>
      <c r="E23" s="51"/>
      <c r="F23" s="39" t="s">
        <v>24</v>
      </c>
      <c r="G23" t="s">
        <v>141</v>
      </c>
      <c r="H23"/>
      <c r="I23" s="39" t="s">
        <v>55</v>
      </c>
      <c r="J23" t="s">
        <v>177</v>
      </c>
      <c r="K23" s="36" t="s">
        <v>63</v>
      </c>
      <c r="L23" s="39" t="s">
        <v>2</v>
      </c>
      <c r="M23" t="s">
        <v>196</v>
      </c>
      <c r="N23" s="39" t="s">
        <v>3</v>
      </c>
      <c r="O23" t="s">
        <v>280</v>
      </c>
      <c r="P23" s="39" t="s">
        <v>4</v>
      </c>
      <c r="Q23" s="34" t="s">
        <v>15</v>
      </c>
      <c r="R23" s="39" t="s">
        <v>0</v>
      </c>
      <c r="S23" s="34" t="s">
        <v>15</v>
      </c>
      <c r="T23" s="39" t="s">
        <v>25</v>
      </c>
      <c r="U23" s="34" t="s">
        <v>15</v>
      </c>
      <c r="V23" s="39" t="s">
        <v>56</v>
      </c>
      <c r="W23" s="34" t="s">
        <v>15</v>
      </c>
      <c r="X23" s="44" t="s">
        <v>7</v>
      </c>
      <c r="Y23" s="44" t="s">
        <v>15</v>
      </c>
      <c r="Z23" s="39" t="s">
        <v>5</v>
      </c>
      <c r="AA23" s="34" t="s">
        <v>15</v>
      </c>
      <c r="AB23" s="39" t="s">
        <v>6</v>
      </c>
      <c r="AC23" s="44" t="s">
        <v>15</v>
      </c>
      <c r="AD23" s="45" t="s">
        <v>54</v>
      </c>
      <c r="AE23" s="44" t="s">
        <v>15</v>
      </c>
      <c r="AF23" s="39" t="s">
        <v>283</v>
      </c>
      <c r="AG23" t="s">
        <v>301</v>
      </c>
      <c r="AH23" s="39" t="s">
        <v>266</v>
      </c>
      <c r="AI23" s="21" t="s">
        <v>15</v>
      </c>
      <c r="AJ23" s="39" t="s">
        <v>9</v>
      </c>
      <c r="AK23" s="44" t="s">
        <v>15</v>
      </c>
      <c r="AL23" s="46" t="s">
        <v>61</v>
      </c>
      <c r="AM23" t="s">
        <v>188</v>
      </c>
      <c r="AN23" s="46" t="s">
        <v>58</v>
      </c>
      <c r="AO23" s="47" t="s">
        <v>15</v>
      </c>
      <c r="AP23" s="48" t="s">
        <v>10</v>
      </c>
      <c r="AQ23" s="21" t="s">
        <v>15</v>
      </c>
      <c r="AR23" s="48" t="s">
        <v>12</v>
      </c>
      <c r="AS23" s="21" t="s">
        <v>15</v>
      </c>
      <c r="AT23" s="45" t="s">
        <v>59</v>
      </c>
      <c r="AU23" s="24" t="s">
        <v>15</v>
      </c>
      <c r="AV23" s="39" t="s">
        <v>15</v>
      </c>
      <c r="AW23" s="34" t="s">
        <v>15</v>
      </c>
    </row>
    <row r="24" spans="1:49" x14ac:dyDescent="0.3">
      <c r="A24" s="35" t="s">
        <v>59</v>
      </c>
      <c r="B24" s="36" t="s">
        <v>32</v>
      </c>
      <c r="C24" s="37">
        <v>0</v>
      </c>
      <c r="D24" s="52"/>
      <c r="E24" s="51"/>
      <c r="F24" s="39" t="s">
        <v>24</v>
      </c>
      <c r="G24" t="s">
        <v>90</v>
      </c>
      <c r="H24" s="36"/>
      <c r="I24" s="39" t="s">
        <v>55</v>
      </c>
      <c r="J24" t="s">
        <v>127</v>
      </c>
      <c r="K24" s="36" t="s">
        <v>63</v>
      </c>
      <c r="L24" s="39" t="s">
        <v>2</v>
      </c>
      <c r="M24" t="s">
        <v>357</v>
      </c>
      <c r="N24" s="39" t="s">
        <v>3</v>
      </c>
      <c r="O24" s="34" t="s">
        <v>15</v>
      </c>
      <c r="P24" s="39" t="s">
        <v>4</v>
      </c>
      <c r="Q24" s="34" t="s">
        <v>15</v>
      </c>
      <c r="R24" s="39" t="s">
        <v>0</v>
      </c>
      <c r="S24" s="34" t="s">
        <v>15</v>
      </c>
      <c r="T24" s="39" t="s">
        <v>25</v>
      </c>
      <c r="U24" s="34" t="s">
        <v>15</v>
      </c>
      <c r="V24" s="39" t="s">
        <v>56</v>
      </c>
      <c r="W24" s="34" t="s">
        <v>15</v>
      </c>
      <c r="X24" s="44" t="s">
        <v>7</v>
      </c>
      <c r="Y24" s="44" t="s">
        <v>15</v>
      </c>
      <c r="Z24" s="39" t="s">
        <v>5</v>
      </c>
      <c r="AA24" s="34" t="s">
        <v>15</v>
      </c>
      <c r="AB24" s="39" t="s">
        <v>6</v>
      </c>
      <c r="AC24" s="44" t="s">
        <v>15</v>
      </c>
      <c r="AD24" s="45" t="s">
        <v>54</v>
      </c>
      <c r="AE24" s="44" t="s">
        <v>15</v>
      </c>
      <c r="AF24" s="39" t="s">
        <v>283</v>
      </c>
      <c r="AG24" t="s">
        <v>302</v>
      </c>
      <c r="AH24" s="39" t="s">
        <v>266</v>
      </c>
      <c r="AI24" s="21" t="s">
        <v>15</v>
      </c>
      <c r="AJ24" s="39" t="s">
        <v>9</v>
      </c>
      <c r="AK24" s="44" t="s">
        <v>15</v>
      </c>
      <c r="AL24" s="46" t="s">
        <v>61</v>
      </c>
      <c r="AM24" t="s">
        <v>190</v>
      </c>
      <c r="AN24" s="46" t="s">
        <v>58</v>
      </c>
      <c r="AO24" s="47" t="s">
        <v>15</v>
      </c>
      <c r="AP24" s="48" t="s">
        <v>10</v>
      </c>
      <c r="AQ24" s="21" t="s">
        <v>15</v>
      </c>
      <c r="AR24" s="48" t="s">
        <v>12</v>
      </c>
      <c r="AS24" s="21" t="s">
        <v>15</v>
      </c>
      <c r="AT24" s="45" t="s">
        <v>59</v>
      </c>
      <c r="AU24" s="24" t="s">
        <v>15</v>
      </c>
      <c r="AV24" s="39" t="s">
        <v>15</v>
      </c>
      <c r="AW24" s="34" t="s">
        <v>15</v>
      </c>
    </row>
    <row r="25" spans="1:49" x14ac:dyDescent="0.3">
      <c r="A25" s="35" t="s">
        <v>25</v>
      </c>
      <c r="B25" s="36" t="s">
        <v>32</v>
      </c>
      <c r="C25" s="37">
        <v>0</v>
      </c>
      <c r="F25" s="39" t="s">
        <v>24</v>
      </c>
      <c r="G25" t="s">
        <v>69</v>
      </c>
      <c r="H25" s="36"/>
      <c r="I25" s="39" t="s">
        <v>55</v>
      </c>
      <c r="J25" t="s">
        <v>130</v>
      </c>
      <c r="K25" s="36" t="s">
        <v>112</v>
      </c>
      <c r="L25" s="39" t="s">
        <v>2</v>
      </c>
      <c r="M25" t="s">
        <v>358</v>
      </c>
      <c r="N25" s="39" t="s">
        <v>3</v>
      </c>
      <c r="O25" s="34" t="s">
        <v>15</v>
      </c>
      <c r="P25" s="39" t="s">
        <v>4</v>
      </c>
      <c r="Q25" s="34" t="s">
        <v>15</v>
      </c>
      <c r="R25" s="39" t="s">
        <v>0</v>
      </c>
      <c r="S25" s="34" t="s">
        <v>15</v>
      </c>
      <c r="T25" s="39" t="s">
        <v>25</v>
      </c>
      <c r="U25" s="34" t="s">
        <v>15</v>
      </c>
      <c r="V25" s="39" t="s">
        <v>56</v>
      </c>
      <c r="W25" s="34" t="s">
        <v>15</v>
      </c>
      <c r="X25" s="44" t="s">
        <v>7</v>
      </c>
      <c r="Y25" s="44" t="s">
        <v>15</v>
      </c>
      <c r="Z25" s="39" t="s">
        <v>5</v>
      </c>
      <c r="AA25" s="34" t="s">
        <v>15</v>
      </c>
      <c r="AB25" s="39" t="s">
        <v>6</v>
      </c>
      <c r="AC25" s="44" t="s">
        <v>15</v>
      </c>
      <c r="AD25" s="45" t="s">
        <v>54</v>
      </c>
      <c r="AE25" s="44" t="s">
        <v>15</v>
      </c>
      <c r="AF25" s="39" t="s">
        <v>283</v>
      </c>
      <c r="AG25" t="s">
        <v>303</v>
      </c>
      <c r="AH25" s="39" t="s">
        <v>266</v>
      </c>
      <c r="AI25" s="21" t="s">
        <v>15</v>
      </c>
      <c r="AJ25" s="39" t="s">
        <v>9</v>
      </c>
      <c r="AK25" s="44" t="s">
        <v>15</v>
      </c>
      <c r="AL25" s="46" t="s">
        <v>61</v>
      </c>
      <c r="AM25" t="s">
        <v>191</v>
      </c>
      <c r="AN25" s="46" t="s">
        <v>58</v>
      </c>
      <c r="AO25" s="47" t="s">
        <v>15</v>
      </c>
      <c r="AP25" s="48" t="s">
        <v>10</v>
      </c>
      <c r="AQ25" s="21" t="s">
        <v>15</v>
      </c>
      <c r="AR25" s="48" t="s">
        <v>12</v>
      </c>
      <c r="AS25" s="21" t="s">
        <v>15</v>
      </c>
      <c r="AT25" s="45" t="s">
        <v>59</v>
      </c>
      <c r="AU25" s="24" t="s">
        <v>15</v>
      </c>
      <c r="AV25" s="39" t="s">
        <v>15</v>
      </c>
      <c r="AW25" s="34" t="s">
        <v>15</v>
      </c>
    </row>
    <row r="26" spans="1:49" x14ac:dyDescent="0.3">
      <c r="A26" s="53" t="b">
        <f>IF($A$1=F5,G5,IF($A$1=I5,J5,IF($A$1=L5,M5,IF($A$1=N5,O5,IF($A$1=P5,Q5,IF($A$1=R5,S5,IF($A$1=T5,U5,IF($A$1=V5,W5,IF($A$1=X5,Y5,IF($A$1=Z5,AA5,IF($A$1=AB5,AC5,IF($A$1=AD5,AE5,IF($A$1=AF5,AG5,IF($A$1=AH5,AI5,IF($A$1=AJ5,AK5,IF($A$1=AL5,AM5,IF($A$1=AN5,AO5,IF($A$1=AT5,AU5,IF($A$1=AV5,AW5)))))))))))))))))))</f>
        <v>0</v>
      </c>
      <c r="B26" s="54" t="e">
        <f>IF($B$1=F5,G5,IF($B$1=I5,J5,IF($B$1=L5,M5,IF($B$1=N5,O5,IF($B$1=P5,Q5,IF($B$1=R5,S5,IF($B$1=T5,U5,IF($B$1=V5,W5,IF($B$1=X5,Y5,IF($B$1=Z5,AA6,IF($B$1=AB5,AC5,IF($B$1=AD5,AE5,IF($B$1=AF5,AG5,IF($B$1=AH5,AI5,IF($B$1=AJ5,AK5,IF($B$1=AL5,AM5,IF($B$1=AT5,AU5,IF($B$1=#REF!,AV5))))))))))))))))))</f>
        <v>#REF!</v>
      </c>
      <c r="C26" s="55" t="e">
        <f>IF($C$1=F5,G5,IF($C$1=I5,J5,IF($C$1=L5,M5,IF($C$1=N5,O5,IF($C$1=P5,Q5,IF($C$1=R5,S5,IF($C$1=T5,U5,IF($C$1=V5,W5,IF($C$1=X5,Y5,IF($C$1=Z5,AA6,IF($C$1=AB5,AC5,IF($C$1=AD5,AE5,IF($C$1=AF5,AG5,IF($C$1=AH5,AI5,IF($C$1=AJ5,AK5,IF($C$1=AL5,AM5,IF($C$1=AT5,AU5,IF($C$1=#REF!,AV5))))))))))))))))))</f>
        <v>#REF!</v>
      </c>
      <c r="D26" s="56" t="str">
        <f>IF($D$1=F5,G5,IF($D$1=I5,J5,IF($D$1=L5,M5,IF($D$1=N5,O5,IF($D$1=P5,Q5,IF($D$1=R5,S5,IF($D$1=T5,U5,IF($D$1=V5,W5,IF($D$1=X5,Y5,IF($D$1=Z5,AA6,IF($D$1=AB5,AC5,IF($D$1=AD5,AE5,IF($D$1=AF5,AG5,IF($D$1=AH5,AI5,IF($D$1=AJ5,AK5,IF($D$1=AL5,AM5,IF($D$1=AT5,AU5,IF($D$1=#REF!,AV5))))))))))))))))))</f>
        <v>Psykiatriområdet</v>
      </c>
      <c r="F26" s="39" t="s">
        <v>24</v>
      </c>
      <c r="G26" t="s">
        <v>359</v>
      </c>
      <c r="H26" s="36"/>
      <c r="I26" s="39" t="s">
        <v>55</v>
      </c>
      <c r="J26" t="s">
        <v>131</v>
      </c>
      <c r="K26" s="36" t="s">
        <v>112</v>
      </c>
      <c r="L26" s="39" t="s">
        <v>2</v>
      </c>
      <c r="M26" t="s">
        <v>200</v>
      </c>
      <c r="N26" s="39" t="s">
        <v>3</v>
      </c>
      <c r="O26" s="34" t="s">
        <v>15</v>
      </c>
      <c r="P26" s="39" t="s">
        <v>4</v>
      </c>
      <c r="Q26" s="34" t="s">
        <v>15</v>
      </c>
      <c r="R26" s="39" t="s">
        <v>0</v>
      </c>
      <c r="S26" s="34" t="s">
        <v>15</v>
      </c>
      <c r="T26" s="39" t="s">
        <v>25</v>
      </c>
      <c r="U26" s="34" t="s">
        <v>15</v>
      </c>
      <c r="V26" s="39" t="s">
        <v>56</v>
      </c>
      <c r="W26" s="34" t="s">
        <v>15</v>
      </c>
      <c r="X26" s="44" t="s">
        <v>7</v>
      </c>
      <c r="Y26" s="44" t="s">
        <v>15</v>
      </c>
      <c r="Z26" s="39" t="s">
        <v>5</v>
      </c>
      <c r="AA26" s="34" t="s">
        <v>15</v>
      </c>
      <c r="AB26" s="39" t="s">
        <v>6</v>
      </c>
      <c r="AC26" s="44" t="s">
        <v>15</v>
      </c>
      <c r="AD26" s="45" t="s">
        <v>54</v>
      </c>
      <c r="AE26" s="44" t="s">
        <v>15</v>
      </c>
      <c r="AF26" s="39" t="s">
        <v>283</v>
      </c>
      <c r="AG26" t="s">
        <v>304</v>
      </c>
      <c r="AH26" s="39" t="s">
        <v>266</v>
      </c>
      <c r="AI26" s="21" t="s">
        <v>15</v>
      </c>
      <c r="AJ26" s="39" t="s">
        <v>9</v>
      </c>
      <c r="AK26" s="44" t="s">
        <v>15</v>
      </c>
      <c r="AL26" s="46" t="s">
        <v>61</v>
      </c>
      <c r="AM26" t="s">
        <v>193</v>
      </c>
      <c r="AN26" s="46" t="s">
        <v>58</v>
      </c>
      <c r="AO26" s="47" t="s">
        <v>15</v>
      </c>
      <c r="AP26" s="48" t="s">
        <v>10</v>
      </c>
      <c r="AQ26" s="21" t="s">
        <v>15</v>
      </c>
      <c r="AR26" s="48" t="s">
        <v>12</v>
      </c>
      <c r="AS26" s="21" t="s">
        <v>15</v>
      </c>
      <c r="AT26" s="45" t="s">
        <v>59</v>
      </c>
      <c r="AU26" s="24" t="s">
        <v>15</v>
      </c>
      <c r="AV26" s="39" t="s">
        <v>15</v>
      </c>
      <c r="AW26" s="34" t="s">
        <v>15</v>
      </c>
    </row>
    <row r="27" spans="1:49" x14ac:dyDescent="0.3">
      <c r="A27" s="53" t="b">
        <f t="shared" ref="A27:A88" si="0">IF($A$1=F6,G6,IF($A$1=I6,J6,IF($A$1=L6,M6,IF($A$1=N6,O6,IF($A$1=P6,Q6,IF($A$1=R6,S6,IF($A$1=T6,U6,IF($A$1=V6,W6,IF($A$1=X6,Y6,IF($A$1=Z6,AA6,IF($A$1=AB6,AC6,IF($A$1=AD6,AE6,IF($A$1=AF6,AG6,IF($A$1=AH6,AI6,IF($A$1=AJ6,AK6,IF($A$1=AL6,AM6,IF($A$1=AN6,AO6,IF($A$1=AT6,AU6,IF($A$1=AV6,AW6)))))))))))))))))))</f>
        <v>0</v>
      </c>
      <c r="B27" s="54" t="e">
        <f>IF($B$1=F6,G6,IF($B$1=I6,J6,IF($B$1=L6,M6,IF($B$1=N6,O6,IF($B$1=P6,Q6,IF($B$1=R6,S6,IF($B$1=T6,U6,IF($B$1=V6,W6,IF($B$1=X6,Y6,IF($B$1=Z6,AA7,IF($B$1=AB6,AC6,IF($B$1=AD6,AE6,IF($B$1=AF6,AG6,IF($B$1=AH6,AI6,IF($B$1=AJ6,AK6,IF($B$1=AL6,AM6,IF($B$1=AT6,AU6,IF($B$1=#REF!,AV6))))))))))))))))))</f>
        <v>#REF!</v>
      </c>
      <c r="C27" s="55" t="e">
        <f>IF($C$1=F6,G6,IF($C$1=I6,J6,IF($C$1=L6,M6,IF($C$1=N6,O6,IF($C$1=P6,Q6,IF($C$1=R6,S6,IF($C$1=T6,U6,IF($C$1=V6,W6,IF($C$1=X6,Y6,IF($C$1=Z6,AA7,IF($C$1=AB6,AC6,IF($C$1=AD6,AE6,IF($C$1=AF6,AG6,IF($C$1=AH6,AI6,IF($C$1=AJ6,AK6,IF($C$1=AL6,AM6,IF($C$1=AT6,AU6,IF($C$1=#REF!,AV6))))))))))))))))))</f>
        <v>#REF!</v>
      </c>
      <c r="D27" s="56" t="str">
        <f>IF($D$1=F6,G6,IF($D$1=I6,J6,IF($D$1=L6,M6,IF($D$1=N6,O6,IF($D$1=P6,Q6,IF($D$1=R6,S6,IF($D$1=T6,U6,IF($D$1=V6,W6,IF($D$1=X6,Y6,IF($D$1=Z6,AA7,IF($D$1=AB6,AC6,IF($D$1=AD6,AE6,IF($D$1=AF6,AG6,IF($D$1=AH6,AI6,IF($D$1=AJ6,AK6,IF($D$1=AL6,AM6,IF($D$1=AT6,AU6,IF($D$1=#REF!,AV6))))))))))))))))))</f>
        <v>PS Ledelse</v>
      </c>
      <c r="F27" s="39" t="s">
        <v>24</v>
      </c>
      <c r="G27" t="s">
        <v>256</v>
      </c>
      <c r="H27" s="36"/>
      <c r="I27" s="39" t="s">
        <v>55</v>
      </c>
      <c r="J27" t="s">
        <v>132</v>
      </c>
      <c r="K27" s="36" t="s">
        <v>63</v>
      </c>
      <c r="L27" s="39" t="s">
        <v>2</v>
      </c>
      <c r="M27" t="s">
        <v>360</v>
      </c>
      <c r="N27" s="39" t="s">
        <v>3</v>
      </c>
      <c r="O27" s="34" t="s">
        <v>15</v>
      </c>
      <c r="P27" s="39" t="s">
        <v>4</v>
      </c>
      <c r="Q27" s="34" t="s">
        <v>15</v>
      </c>
      <c r="R27" s="39" t="s">
        <v>0</v>
      </c>
      <c r="S27" s="34" t="s">
        <v>15</v>
      </c>
      <c r="T27" s="39" t="s">
        <v>25</v>
      </c>
      <c r="U27" s="34" t="s">
        <v>15</v>
      </c>
      <c r="V27" s="39" t="s">
        <v>56</v>
      </c>
      <c r="W27" s="34" t="s">
        <v>15</v>
      </c>
      <c r="X27" s="44" t="s">
        <v>7</v>
      </c>
      <c r="Y27" s="44" t="s">
        <v>15</v>
      </c>
      <c r="Z27" s="39" t="s">
        <v>5</v>
      </c>
      <c r="AA27" s="34" t="s">
        <v>15</v>
      </c>
      <c r="AB27" s="39" t="s">
        <v>6</v>
      </c>
      <c r="AC27" s="44" t="s">
        <v>15</v>
      </c>
      <c r="AD27" s="45" t="s">
        <v>54</v>
      </c>
      <c r="AE27" s="44" t="s">
        <v>15</v>
      </c>
      <c r="AF27" s="39" t="s">
        <v>283</v>
      </c>
      <c r="AG27" t="s">
        <v>305</v>
      </c>
      <c r="AH27" s="39" t="s">
        <v>266</v>
      </c>
      <c r="AI27" s="21" t="s">
        <v>15</v>
      </c>
      <c r="AJ27" s="39" t="s">
        <v>9</v>
      </c>
      <c r="AK27" s="44" t="s">
        <v>15</v>
      </c>
      <c r="AL27" s="46" t="s">
        <v>61</v>
      </c>
      <c r="AM27" t="s">
        <v>194</v>
      </c>
      <c r="AN27" s="46" t="s">
        <v>58</v>
      </c>
      <c r="AO27" s="47" t="s">
        <v>15</v>
      </c>
      <c r="AP27" s="48" t="s">
        <v>10</v>
      </c>
      <c r="AQ27" s="21" t="s">
        <v>15</v>
      </c>
      <c r="AR27" s="48" t="s">
        <v>12</v>
      </c>
      <c r="AS27" s="21" t="s">
        <v>15</v>
      </c>
      <c r="AT27" s="45" t="s">
        <v>59</v>
      </c>
      <c r="AU27" s="24" t="s">
        <v>15</v>
      </c>
      <c r="AV27" s="39" t="s">
        <v>15</v>
      </c>
      <c r="AW27" s="34" t="s">
        <v>15</v>
      </c>
    </row>
    <row r="28" spans="1:49" x14ac:dyDescent="0.3">
      <c r="A28" s="53" t="b">
        <f t="shared" si="0"/>
        <v>0</v>
      </c>
      <c r="B28" s="54" t="e">
        <f>IF($B$1=F7,G7,IF($B$1=I7,J7,IF($B$1=L7,M7,IF($B$1=N7,O7,IF($B$1=P7,Q7,IF($B$1=R7,S7,IF($B$1=T7,U7,IF($B$1=V7,W7,IF($B$1=X7,Y7,IF($B$1=Z7,AA8,IF($B$1=AB7,AC7,IF($B$1=AD7,AE7,IF($B$1=AF7,AG7,IF($B$1=AH7,AI7,IF($B$1=AJ7,AK7,IF($B$1=AL7,AM7,IF($B$1=AT7,AU7,IF($B$1=#REF!,AV7))))))))))))))))))</f>
        <v>#REF!</v>
      </c>
      <c r="C28" s="55" t="e">
        <f>IF($C$1=F7,G7,IF($C$1=I7,J7,IF($C$1=L7,M7,IF($C$1=N7,O7,IF($C$1=P7,Q7,IF($C$1=R7,S7,IF($C$1=T7,U7,IF($C$1=V7,W7,IF($C$1=X7,Y7,IF($C$1=Z7,AA8,IF($C$1=AB7,AC7,IF($C$1=AD7,AE7,IF($C$1=AF7,AG7,IF($C$1=AH7,AI7,IF($C$1=AJ7,AK7,IF($C$1=AL7,AM7,IF($C$1=AT7,AU7,IF($C$1=#REF!,AV7))))))))))))))))))</f>
        <v>#REF!</v>
      </c>
      <c r="D28" s="56" t="str">
        <f>IF($D$1=F7,G7,IF($D$1=I7,J7,IF($D$1=L7,M7,IF($D$1=N7,O7,IF($D$1=P7,Q7,IF($D$1=R7,S7,IF($D$1=T7,U7,IF($D$1=V7,W7,IF($D$1=X7,Y7,IF($D$1=Z7,AA8,IF($D$1=AB7,AC7,IF($D$1=AD7,AE7,IF($D$1=AF7,AG7,IF($D$1=AH7,AI7,IF($D$1=AJ7,AK7,IF($D$1=AL7,AM7,IF($D$1=AT7,AU7,IF($D$1=#REF!,AV7))))))))))))))))))</f>
        <v>Psyk - Afd. for Børne- og Ungdomspsyk.</v>
      </c>
      <c r="F28" s="39" t="s">
        <v>24</v>
      </c>
      <c r="G28" t="s">
        <v>257</v>
      </c>
      <c r="H28" s="36"/>
      <c r="I28" s="39" t="s">
        <v>55</v>
      </c>
      <c r="J28" t="s">
        <v>372</v>
      </c>
      <c r="K28" s="36" t="s">
        <v>63</v>
      </c>
      <c r="L28" s="39" t="s">
        <v>2</v>
      </c>
      <c r="M28" s="34" t="s">
        <v>15</v>
      </c>
      <c r="N28" s="39" t="s">
        <v>3</v>
      </c>
      <c r="O28" s="34" t="s">
        <v>15</v>
      </c>
      <c r="P28" s="39" t="s">
        <v>4</v>
      </c>
      <c r="Q28" s="34" t="s">
        <v>15</v>
      </c>
      <c r="R28" s="39" t="s">
        <v>0</v>
      </c>
      <c r="S28" s="34" t="s">
        <v>15</v>
      </c>
      <c r="T28" s="39" t="s">
        <v>25</v>
      </c>
      <c r="U28" s="34" t="s">
        <v>15</v>
      </c>
      <c r="V28" s="39" t="s">
        <v>56</v>
      </c>
      <c r="W28" s="34" t="s">
        <v>15</v>
      </c>
      <c r="X28" s="44" t="s">
        <v>7</v>
      </c>
      <c r="Y28" s="44" t="s">
        <v>15</v>
      </c>
      <c r="Z28" s="39" t="s">
        <v>5</v>
      </c>
      <c r="AA28" s="34" t="s">
        <v>15</v>
      </c>
      <c r="AB28" s="39" t="s">
        <v>6</v>
      </c>
      <c r="AC28" s="44" t="s">
        <v>15</v>
      </c>
      <c r="AD28" s="45" t="s">
        <v>54</v>
      </c>
      <c r="AE28" s="44" t="s">
        <v>15</v>
      </c>
      <c r="AF28" s="39" t="s">
        <v>283</v>
      </c>
      <c r="AG28" t="s">
        <v>306</v>
      </c>
      <c r="AH28" s="39" t="s">
        <v>266</v>
      </c>
      <c r="AI28" s="21" t="s">
        <v>15</v>
      </c>
      <c r="AJ28" s="39" t="s">
        <v>9</v>
      </c>
      <c r="AK28" s="44" t="s">
        <v>15</v>
      </c>
      <c r="AL28" s="46" t="s">
        <v>61</v>
      </c>
      <c r="AM28" t="s">
        <v>361</v>
      </c>
      <c r="AN28" s="46" t="s">
        <v>58</v>
      </c>
      <c r="AO28" s="47" t="s">
        <v>15</v>
      </c>
      <c r="AP28" s="48" t="s">
        <v>10</v>
      </c>
      <c r="AQ28" s="21" t="s">
        <v>15</v>
      </c>
      <c r="AR28" s="48" t="s">
        <v>12</v>
      </c>
      <c r="AS28" s="21" t="s">
        <v>15</v>
      </c>
      <c r="AT28" s="45" t="s">
        <v>59</v>
      </c>
      <c r="AU28" s="24" t="s">
        <v>15</v>
      </c>
      <c r="AV28" s="39" t="s">
        <v>15</v>
      </c>
      <c r="AW28" s="34" t="s">
        <v>15</v>
      </c>
    </row>
    <row r="29" spans="1:49" x14ac:dyDescent="0.3">
      <c r="A29" s="53" t="b">
        <f t="shared" si="0"/>
        <v>0</v>
      </c>
      <c r="B29" s="54" t="e">
        <f>IF($B$1=F8,G8,IF($B$1=I8,J8,IF($B$1=L8,M8,IF($B$1=N8,O8,IF($B$1=P8,Q8,IF($B$1=R8,S8,IF($B$1=T8,U8,IF($B$1=V8,W8,IF($B$1=X8,Y8,IF($B$1=Z8,AA9,IF($B$1=AB8,AC8,IF($B$1=AD8,AE8,IF($B$1=AF8,AG8,IF($B$1=AH8,AI8,IF($B$1=AJ8,AK8,IF($B$1=AL8,AM8,IF($B$1=AT8,AU8,IF($B$1=#REF!,AV8))))))))))))))))))</f>
        <v>#REF!</v>
      </c>
      <c r="C29" s="55" t="e">
        <f>IF($C$1=F8,G8,IF($C$1=I8,J8,IF($C$1=L8,M8,IF($C$1=N8,O8,IF($C$1=P8,Q8,IF($C$1=R8,S8,IF($C$1=T8,U8,IF($C$1=V8,W8,IF($C$1=X8,Y8,IF($C$1=Z8,AA9,IF($C$1=AB8,AC8,IF($C$1=AD8,AE8,IF($C$1=AF8,AG8,IF($C$1=AH8,AI8,IF($C$1=AJ8,AK8,IF($C$1=AL8,AM8,IF($C$1=AT8,AU8,IF($C$1=#REF!,AV8))))))))))))))))))</f>
        <v>#REF!</v>
      </c>
      <c r="D29" s="56" t="str">
        <f>IF($D$1=F8,G8,IF($D$1=I8,J8,IF($D$1=L8,M8,IF($D$1=N8,O8,IF($D$1=P8,Q8,IF($D$1=R8,S8,IF($D$1=T8,U8,IF($D$1=V8,W8,IF($D$1=X8,Y8,IF($D$1=Z8,AA9,IF($D$1=AB8,AC8,IF($D$1=AD8,AE8,IF($D$1=AF8,AG8,IF($D$1=AH8,AI8,IF($D$1=AJ8,AK8,IF($D$1=AL8,AM8,IF($D$1=AT8,AU8,IF($D$1=#REF!,AV8))))))))))))))))))</f>
        <v>Psyk - Afd. for Retspsykiatri</v>
      </c>
      <c r="F29" s="39" t="s">
        <v>24</v>
      </c>
      <c r="G29" t="s">
        <v>258</v>
      </c>
      <c r="H29" s="36"/>
      <c r="I29" s="39" t="s">
        <v>55</v>
      </c>
      <c r="J29" t="s">
        <v>373</v>
      </c>
      <c r="K29" s="36" t="s">
        <v>63</v>
      </c>
      <c r="L29" s="39" t="s">
        <v>2</v>
      </c>
      <c r="M29" s="34" t="s">
        <v>15</v>
      </c>
      <c r="N29" s="39" t="s">
        <v>3</v>
      </c>
      <c r="O29" s="34" t="s">
        <v>15</v>
      </c>
      <c r="P29" s="39" t="s">
        <v>4</v>
      </c>
      <c r="Q29" s="34" t="s">
        <v>15</v>
      </c>
      <c r="R29" s="39" t="s">
        <v>0</v>
      </c>
      <c r="S29" s="34" t="s">
        <v>15</v>
      </c>
      <c r="T29" s="39" t="s">
        <v>25</v>
      </c>
      <c r="U29" s="34" t="s">
        <v>15</v>
      </c>
      <c r="V29" s="39" t="s">
        <v>56</v>
      </c>
      <c r="W29" s="34" t="s">
        <v>15</v>
      </c>
      <c r="X29" s="44" t="s">
        <v>7</v>
      </c>
      <c r="Y29" s="44" t="s">
        <v>15</v>
      </c>
      <c r="Z29" s="39" t="s">
        <v>5</v>
      </c>
      <c r="AA29" s="34" t="s">
        <v>15</v>
      </c>
      <c r="AB29" s="39" t="s">
        <v>6</v>
      </c>
      <c r="AC29" s="44" t="s">
        <v>15</v>
      </c>
      <c r="AD29" s="45" t="s">
        <v>54</v>
      </c>
      <c r="AE29" s="44" t="s">
        <v>15</v>
      </c>
      <c r="AF29" s="39" t="s">
        <v>283</v>
      </c>
      <c r="AG29" t="s">
        <v>307</v>
      </c>
      <c r="AH29" s="39" t="s">
        <v>266</v>
      </c>
      <c r="AI29" s="21" t="s">
        <v>15</v>
      </c>
      <c r="AJ29" s="39" t="s">
        <v>9</v>
      </c>
      <c r="AK29" s="44" t="s">
        <v>15</v>
      </c>
      <c r="AL29" s="46" t="s">
        <v>61</v>
      </c>
      <c r="AM29" t="s">
        <v>362</v>
      </c>
      <c r="AN29" s="46" t="s">
        <v>58</v>
      </c>
      <c r="AO29" s="47" t="s">
        <v>15</v>
      </c>
      <c r="AP29" s="48" t="s">
        <v>10</v>
      </c>
      <c r="AQ29" s="21" t="s">
        <v>15</v>
      </c>
      <c r="AR29" s="48" t="s">
        <v>12</v>
      </c>
      <c r="AS29" s="21" t="s">
        <v>15</v>
      </c>
      <c r="AT29" s="45" t="s">
        <v>59</v>
      </c>
      <c r="AU29" s="24" t="s">
        <v>15</v>
      </c>
      <c r="AV29" s="39" t="s">
        <v>15</v>
      </c>
      <c r="AW29" s="34" t="s">
        <v>15</v>
      </c>
    </row>
    <row r="30" spans="1:49" x14ac:dyDescent="0.3">
      <c r="A30" s="53" t="b">
        <f t="shared" si="0"/>
        <v>0</v>
      </c>
      <c r="B30" s="54" t="e">
        <f>IF($B$1=F9,G9,IF($B$1=I9,J9,IF($B$1=L9,M9,IF($B$1=N9,O9,IF($B$1=P9,Q9,IF($B$1=R9,S9,IF($B$1=T9,U9,IF($B$1=V9,W9,IF($B$1=X9,Y9,IF($B$1=Z9,AA10,IF($B$1=AB9,AC9,IF($B$1=AD9,AE9,IF($B$1=AF9,AG9,IF($B$1=AH9,AI9,IF($B$1=AJ9,AK9,IF($B$1=AL9,AM9,IF($B$1=AT9,AU9,IF($B$1=#REF!,AV9))))))))))))))))))</f>
        <v>#REF!</v>
      </c>
      <c r="C30" s="55" t="e">
        <f>IF($C$1=F9,G9,IF($C$1=I9,J9,IF($C$1=L9,M9,IF($C$1=N9,O9,IF($C$1=P9,Q9,IF($C$1=R9,S9,IF($C$1=T9,U9,IF($C$1=V9,W9,IF($C$1=X9,Y9,IF($C$1=Z9,AA10,IF($C$1=AB9,AC9,IF($C$1=AD9,AE9,IF($C$1=AF9,AG9,IF($C$1=AH9,AI9,IF($C$1=AJ9,AK9,IF($C$1=AL9,AM9,IF($C$1=AT9,AU9,IF($C$1=#REF!,AV9))))))))))))))))))</f>
        <v>#REF!</v>
      </c>
      <c r="D30" s="56" t="str">
        <f>IF($D$1=F9,G9,IF($D$1=I9,J9,IF($D$1=L9,M9,IF($D$1=N9,O9,IF($D$1=P9,Q9,IF($D$1=R9,S9,IF($D$1=T9,U9,IF($D$1=V9,W9,IF($D$1=X9,Y9,IF($D$1=Z9,AA10,IF($D$1=AB9,AC9,IF($D$1=AD9,AE9,IF($D$1=AF9,AG9,IF($D$1=AH9,AI9,IF($D$1=AJ9,AK9,IF($D$1=AL9,AM9,IF($D$1=AT9,AU9,IF($D$1=#REF!,AV9))))))))))))))))))</f>
        <v>Psyk - Driftsafdelingen</v>
      </c>
      <c r="F30" s="39" t="s">
        <v>24</v>
      </c>
      <c r="G30" t="s">
        <v>259</v>
      </c>
      <c r="H30" s="36"/>
      <c r="I30" s="39" t="s">
        <v>55</v>
      </c>
      <c r="J30" t="s">
        <v>133</v>
      </c>
      <c r="K30" s="36" t="s">
        <v>77</v>
      </c>
      <c r="L30" s="39" t="s">
        <v>2</v>
      </c>
      <c r="M30" s="34" t="s">
        <v>15</v>
      </c>
      <c r="N30" s="39" t="s">
        <v>3</v>
      </c>
      <c r="O30" s="34" t="s">
        <v>15</v>
      </c>
      <c r="P30" s="39" t="s">
        <v>4</v>
      </c>
      <c r="Q30" s="34" t="s">
        <v>15</v>
      </c>
      <c r="R30" s="39" t="s">
        <v>0</v>
      </c>
      <c r="S30" s="34" t="s">
        <v>15</v>
      </c>
      <c r="T30" s="39" t="s">
        <v>25</v>
      </c>
      <c r="U30" s="34" t="s">
        <v>15</v>
      </c>
      <c r="V30" s="39" t="s">
        <v>56</v>
      </c>
      <c r="W30" s="34" t="s">
        <v>15</v>
      </c>
      <c r="X30" s="44" t="s">
        <v>7</v>
      </c>
      <c r="Y30" s="44" t="s">
        <v>15</v>
      </c>
      <c r="Z30" s="39" t="s">
        <v>5</v>
      </c>
      <c r="AA30" s="34" t="s">
        <v>15</v>
      </c>
      <c r="AB30" s="39" t="s">
        <v>6</v>
      </c>
      <c r="AC30" s="44" t="s">
        <v>15</v>
      </c>
      <c r="AD30" s="45" t="s">
        <v>54</v>
      </c>
      <c r="AE30" s="44" t="s">
        <v>15</v>
      </c>
      <c r="AF30" s="39" t="s">
        <v>283</v>
      </c>
      <c r="AG30" s="38" t="s">
        <v>15</v>
      </c>
      <c r="AH30" s="39" t="s">
        <v>266</v>
      </c>
      <c r="AI30" s="21" t="s">
        <v>15</v>
      </c>
      <c r="AJ30" s="39" t="s">
        <v>9</v>
      </c>
      <c r="AK30" s="44" t="s">
        <v>15</v>
      </c>
      <c r="AL30" s="46" t="s">
        <v>61</v>
      </c>
      <c r="AM30" t="s">
        <v>363</v>
      </c>
      <c r="AN30" s="46" t="s">
        <v>58</v>
      </c>
      <c r="AO30" s="47" t="s">
        <v>15</v>
      </c>
      <c r="AP30" s="48" t="s">
        <v>10</v>
      </c>
      <c r="AQ30" s="21" t="s">
        <v>15</v>
      </c>
      <c r="AR30" s="48" t="s">
        <v>12</v>
      </c>
      <c r="AS30" s="21" t="s">
        <v>15</v>
      </c>
      <c r="AT30" s="45" t="s">
        <v>59</v>
      </c>
      <c r="AU30" s="24" t="s">
        <v>15</v>
      </c>
      <c r="AV30" s="39" t="s">
        <v>15</v>
      </c>
      <c r="AW30" s="34" t="s">
        <v>15</v>
      </c>
    </row>
    <row r="31" spans="1:49" x14ac:dyDescent="0.3">
      <c r="A31" s="53" t="b">
        <f t="shared" si="0"/>
        <v>0</v>
      </c>
      <c r="B31" s="54" t="e">
        <f>IF($B$1=F10,G10,IF($B$1=I10,J10,IF($B$1=L10,M10,IF($B$1=N10,O10,IF($B$1=P10,Q10,IF($B$1=R10,S10,IF($B$1=T10,U10,IF($B$1=V10,W10,IF($B$1=X10,Y10,IF($B$1=Z10,AA11,IF($B$1=AB10,AC10,IF($B$1=AD10,AE10,IF($B$1=AF10,AG10,IF($B$1=AH10,AI10,IF($B$1=AJ10,AK10,IF($B$1=AL10,AM10,IF($B$1=AT10,AU10,IF($B$1=#REF!,AV10))))))))))))))))))</f>
        <v>#REF!</v>
      </c>
      <c r="C31" s="55" t="e">
        <f>IF($C$1=F10,G10,IF($C$1=I10,J10,IF($C$1=L10,M10,IF($C$1=N10,O10,IF($C$1=P10,Q10,IF($C$1=R10,S10,IF($C$1=T10,U10,IF($C$1=V10,W10,IF($C$1=X10,Y10,IF($C$1=Z10,AA11,IF($C$1=AB10,AC10,IF($C$1=AD10,AE10,IF($C$1=AF10,AG10,IF($C$1=AH10,AI10,IF($C$1=AJ10,AK10,IF($C$1=AL10,AM10,IF($C$1=AT10,AU10,IF($C$1=#REF!,AV10))))))))))))))))))</f>
        <v>#REF!</v>
      </c>
      <c r="D31" s="56" t="str">
        <f>IF($D$1=F10,G10,IF($D$1=I10,J10,IF($D$1=L10,M10,IF($D$1=N10,O10,IF($D$1=P10,Q10,IF($D$1=R10,S10,IF($D$1=T10,U10,IF($D$1=V10,W10,IF($D$1=X10,Y10,IF($D$1=Z10,AA11,IF($D$1=AB10,AC10,IF($D$1=AD10,AE10,IF($D$1=AF10,AG10,IF($D$1=AH10,AI10,IF($D$1=AJ10,AK10,IF($D$1=AL10,AM10,IF($D$1=AT10,AU10,IF($D$1=#REF!,AV10))))))))))))))))))</f>
        <v>Psyk - Fælles</v>
      </c>
      <c r="F31" s="39" t="s">
        <v>24</v>
      </c>
      <c r="G31" s="57" t="s">
        <v>15</v>
      </c>
      <c r="H31" s="36"/>
      <c r="I31" s="39" t="s">
        <v>55</v>
      </c>
      <c r="J31" t="s">
        <v>135</v>
      </c>
      <c r="K31" s="36" t="s">
        <v>77</v>
      </c>
      <c r="L31" s="39" t="s">
        <v>2</v>
      </c>
      <c r="M31" s="34" t="s">
        <v>15</v>
      </c>
      <c r="N31" s="39" t="s">
        <v>3</v>
      </c>
      <c r="O31" s="34" t="s">
        <v>15</v>
      </c>
      <c r="P31" s="39" t="s">
        <v>4</v>
      </c>
      <c r="Q31" s="34" t="s">
        <v>15</v>
      </c>
      <c r="R31" s="39" t="s">
        <v>0</v>
      </c>
      <c r="S31" s="34" t="s">
        <v>15</v>
      </c>
      <c r="T31" s="39" t="s">
        <v>25</v>
      </c>
      <c r="U31" s="34" t="s">
        <v>15</v>
      </c>
      <c r="V31" s="39" t="s">
        <v>56</v>
      </c>
      <c r="W31" s="34" t="s">
        <v>15</v>
      </c>
      <c r="X31" s="44" t="s">
        <v>7</v>
      </c>
      <c r="Y31" s="44" t="s">
        <v>15</v>
      </c>
      <c r="Z31" s="39" t="s">
        <v>5</v>
      </c>
      <c r="AA31" s="34" t="s">
        <v>15</v>
      </c>
      <c r="AB31" s="39" t="s">
        <v>6</v>
      </c>
      <c r="AC31" s="44" t="s">
        <v>15</v>
      </c>
      <c r="AD31" s="45" t="s">
        <v>54</v>
      </c>
      <c r="AE31" s="44" t="s">
        <v>15</v>
      </c>
      <c r="AF31" s="39" t="s">
        <v>283</v>
      </c>
      <c r="AG31" s="38" t="s">
        <v>15</v>
      </c>
      <c r="AH31" s="39" t="s">
        <v>266</v>
      </c>
      <c r="AI31" s="21" t="s">
        <v>15</v>
      </c>
      <c r="AJ31" s="39" t="s">
        <v>9</v>
      </c>
      <c r="AK31" s="44" t="s">
        <v>15</v>
      </c>
      <c r="AL31" s="46" t="s">
        <v>61</v>
      </c>
      <c r="AM31" t="s">
        <v>198</v>
      </c>
      <c r="AN31" s="46" t="s">
        <v>58</v>
      </c>
      <c r="AO31" s="47" t="s">
        <v>15</v>
      </c>
      <c r="AP31" s="48" t="s">
        <v>10</v>
      </c>
      <c r="AQ31" s="21" t="s">
        <v>15</v>
      </c>
      <c r="AR31" s="48" t="s">
        <v>12</v>
      </c>
      <c r="AS31" s="21" t="s">
        <v>15</v>
      </c>
      <c r="AT31" s="45" t="s">
        <v>59</v>
      </c>
      <c r="AU31" s="24" t="s">
        <v>15</v>
      </c>
      <c r="AV31" s="39" t="s">
        <v>15</v>
      </c>
      <c r="AW31" s="34" t="s">
        <v>15</v>
      </c>
    </row>
    <row r="32" spans="1:49" x14ac:dyDescent="0.3">
      <c r="A32" s="53" t="b">
        <f t="shared" si="0"/>
        <v>0</v>
      </c>
      <c r="B32" s="54" t="e">
        <f>IF($B$1=F11,G11,IF($B$1=I11,J11,IF($B$1=L11,M11,IF($B$1=N11,O11,IF($B$1=P11,Q11,IF($B$1=R11,S11,IF($B$1=T11,U11,IF($B$1=V11,W11,IF($B$1=X11,Y11,IF($B$1=Z11,AA12,IF($B$1=AB11,AC11,IF($B$1=AD11,AE11,IF($B$1=AF11,AG11,IF($B$1=AH11,AI11,IF($B$1=AJ11,AK11,IF($B$1=AL11,AM11,IF($B$1=AT11,AU11,IF($B$1=#REF!,AV11))))))))))))))))))</f>
        <v>#REF!</v>
      </c>
      <c r="C32" s="55" t="e">
        <f>IF($C$1=F11,G11,IF($C$1=I11,J11,IF($C$1=L11,M11,IF($C$1=N11,O11,IF($C$1=P11,Q11,IF($C$1=R11,S11,IF($C$1=T11,U11,IF($C$1=V11,W11,IF($C$1=X11,Y11,IF($C$1=Z11,AA12,IF($C$1=AB11,AC11,IF($C$1=AD11,AE11,IF($C$1=AF11,AG11,IF($C$1=AH11,AI11,IF($C$1=AJ11,AK11,IF($C$1=AL11,AM11,IF($C$1=AT11,AU11,IF($C$1=#REF!,AV11))))))))))))))))))</f>
        <v>#REF!</v>
      </c>
      <c r="D32" s="56" t="str">
        <f>IF($D$1=F11,G11,IF($D$1=I11,J11,IF($D$1=L11,M11,IF($D$1=N11,O11,IF($D$1=P11,Q11,IF($D$1=R11,S11,IF($D$1=T11,U11,IF($D$1=V11,W11,IF($D$1=X11,Y11,IF($D$1=Z11,AA12,IF($D$1=AB11,AC11,IF($D$1=AD11,AE11,IF($D$1=AF11,AG11,IF($D$1=AH11,AI11,IF($D$1=AJ11,AK11,IF($D$1=AL11,AM11,IF($D$1=AT11,AU11,IF($D$1=#REF!,AV11))))))))))))))))))</f>
        <v>Psyk - Psykiatrien Syd</v>
      </c>
      <c r="F32" s="39" t="s">
        <v>24</v>
      </c>
      <c r="G32" s="57" t="s">
        <v>15</v>
      </c>
      <c r="H32" s="36"/>
      <c r="I32" s="39" t="s">
        <v>55</v>
      </c>
      <c r="J32" t="s">
        <v>138</v>
      </c>
      <c r="K32" s="36" t="s">
        <v>77</v>
      </c>
      <c r="L32" s="39" t="s">
        <v>2</v>
      </c>
      <c r="M32" s="34" t="s">
        <v>15</v>
      </c>
      <c r="N32" s="39" t="s">
        <v>3</v>
      </c>
      <c r="O32" s="34" t="s">
        <v>15</v>
      </c>
      <c r="P32" s="39" t="s">
        <v>4</v>
      </c>
      <c r="Q32" s="34" t="s">
        <v>15</v>
      </c>
      <c r="R32" s="39" t="s">
        <v>0</v>
      </c>
      <c r="S32" s="34" t="s">
        <v>15</v>
      </c>
      <c r="T32" s="39" t="s">
        <v>25</v>
      </c>
      <c r="U32" s="34" t="s">
        <v>15</v>
      </c>
      <c r="V32" s="39" t="s">
        <v>56</v>
      </c>
      <c r="W32" s="34" t="s">
        <v>15</v>
      </c>
      <c r="X32" s="44" t="s">
        <v>7</v>
      </c>
      <c r="Y32" s="44" t="s">
        <v>15</v>
      </c>
      <c r="Z32" s="39" t="s">
        <v>5</v>
      </c>
      <c r="AA32" s="34" t="s">
        <v>15</v>
      </c>
      <c r="AB32" s="39" t="s">
        <v>6</v>
      </c>
      <c r="AC32" s="44" t="s">
        <v>15</v>
      </c>
      <c r="AD32" s="45" t="s">
        <v>54</v>
      </c>
      <c r="AE32" s="44" t="s">
        <v>15</v>
      </c>
      <c r="AF32" s="39" t="s">
        <v>283</v>
      </c>
      <c r="AG32" s="38" t="s">
        <v>15</v>
      </c>
      <c r="AH32" s="39" t="s">
        <v>266</v>
      </c>
      <c r="AI32" s="21" t="s">
        <v>15</v>
      </c>
      <c r="AJ32" s="39" t="s">
        <v>9</v>
      </c>
      <c r="AK32" s="44" t="s">
        <v>15</v>
      </c>
      <c r="AL32" s="46" t="s">
        <v>61</v>
      </c>
      <c r="AM32" t="s">
        <v>364</v>
      </c>
      <c r="AN32" s="46" t="s">
        <v>58</v>
      </c>
      <c r="AO32" s="47" t="s">
        <v>15</v>
      </c>
      <c r="AP32" s="48" t="s">
        <v>10</v>
      </c>
      <c r="AQ32" s="21" t="s">
        <v>15</v>
      </c>
      <c r="AR32" s="48" t="s">
        <v>12</v>
      </c>
      <c r="AS32" s="21" t="s">
        <v>15</v>
      </c>
      <c r="AT32" s="45" t="s">
        <v>59</v>
      </c>
      <c r="AU32" s="24" t="s">
        <v>15</v>
      </c>
      <c r="AV32" s="39" t="s">
        <v>15</v>
      </c>
      <c r="AW32" s="34" t="s">
        <v>15</v>
      </c>
    </row>
    <row r="33" spans="1:49" x14ac:dyDescent="0.3">
      <c r="A33" s="53" t="b">
        <f t="shared" si="0"/>
        <v>0</v>
      </c>
      <c r="B33" s="54" t="e">
        <f>IF($B$1=F12,G12,IF($B$1=I12,J12,IF($B$1=L12,M12,IF($B$1=N12,O12,IF($B$1=P12,Q12,IF($B$1=R12,S12,IF($B$1=T12,U12,IF($B$1=V12,W12,IF($B$1=X12,Y12,IF($B$1=Z12,AA13,IF($B$1=AB12,AC12,IF($B$1=AD12,AE12,IF($B$1=AF12,AG12,IF($B$1=AH12,AI12,IF($B$1=AJ12,AK12,IF($B$1=AL12,AM12,IF($B$1=AT12,AU12,IF($B$1=#REF!,AV12))))))))))))))))))</f>
        <v>#REF!</v>
      </c>
      <c r="C33" s="55" t="e">
        <f>IF($C$1=F12,G12,IF($C$1=I12,J12,IF($C$1=L12,M12,IF($C$1=N12,O12,IF($C$1=P12,Q12,IF($C$1=R12,S12,IF($C$1=T12,U12,IF($C$1=V12,W12,IF($C$1=X12,Y12,IF($C$1=Z12,AA13,IF($C$1=AB12,AC12,IF($C$1=AD12,AE12,IF($C$1=AF12,AG12,IF($C$1=AH12,AI12,IF($C$1=AJ12,AK12,IF($C$1=AL12,AM12,IF($C$1=AT12,AU12,IF($C$1=#REF!,AV12))))))))))))))))))</f>
        <v>#REF!</v>
      </c>
      <c r="D33" s="56" t="str">
        <f>IF($D$1=F12,G12,IF($D$1=I12,J12,IF($D$1=L12,M12,IF($D$1=N12,O12,IF($D$1=P12,Q12,IF($D$1=R12,S12,IF($D$1=T12,U12,IF($D$1=V12,W12,IF($D$1=X12,Y12,IF($D$1=Z12,AA13,IF($D$1=AB12,AC12,IF($D$1=AD12,AE12,IF($D$1=AF12,AG12,IF($D$1=AH12,AI12,IF($D$1=AJ12,AK12,IF($D$1=AL12,AM12,IF($D$1=AT12,AU12,IF($D$1=#REF!,AV12))))))))))))))))))</f>
        <v>Psyk - Psykiatrien Vest</v>
      </c>
      <c r="F33" s="39" t="s">
        <v>24</v>
      </c>
      <c r="G33" s="57" t="s">
        <v>15</v>
      </c>
      <c r="H33" s="36"/>
      <c r="I33" s="39" t="s">
        <v>55</v>
      </c>
      <c r="J33" t="s">
        <v>139</v>
      </c>
      <c r="K33" s="36" t="s">
        <v>63</v>
      </c>
      <c r="L33" s="39" t="s">
        <v>2</v>
      </c>
      <c r="M33" s="34" t="s">
        <v>15</v>
      </c>
      <c r="N33" s="39" t="s">
        <v>3</v>
      </c>
      <c r="O33" s="34" t="s">
        <v>15</v>
      </c>
      <c r="P33" s="39" t="s">
        <v>4</v>
      </c>
      <c r="Q33" s="34" t="s">
        <v>15</v>
      </c>
      <c r="R33" s="39" t="s">
        <v>0</v>
      </c>
      <c r="S33" s="34" t="s">
        <v>15</v>
      </c>
      <c r="T33" s="39" t="s">
        <v>25</v>
      </c>
      <c r="U33" s="34" t="s">
        <v>15</v>
      </c>
      <c r="V33" s="39" t="s">
        <v>56</v>
      </c>
      <c r="W33" s="34" t="s">
        <v>15</v>
      </c>
      <c r="X33" s="44" t="s">
        <v>7</v>
      </c>
      <c r="Y33" s="44" t="s">
        <v>15</v>
      </c>
      <c r="Z33" s="39" t="s">
        <v>5</v>
      </c>
      <c r="AA33" s="34" t="s">
        <v>15</v>
      </c>
      <c r="AB33" s="39" t="s">
        <v>6</v>
      </c>
      <c r="AC33" s="44" t="s">
        <v>15</v>
      </c>
      <c r="AD33" s="45" t="s">
        <v>54</v>
      </c>
      <c r="AE33" s="44" t="s">
        <v>15</v>
      </c>
      <c r="AF33" s="39" t="s">
        <v>283</v>
      </c>
      <c r="AG33" s="38" t="s">
        <v>15</v>
      </c>
      <c r="AH33" s="39" t="s">
        <v>266</v>
      </c>
      <c r="AI33" s="21" t="s">
        <v>15</v>
      </c>
      <c r="AJ33" s="39" t="s">
        <v>9</v>
      </c>
      <c r="AK33" s="44" t="s">
        <v>15</v>
      </c>
      <c r="AL33" s="46" t="s">
        <v>61</v>
      </c>
      <c r="AM33" t="s">
        <v>365</v>
      </c>
      <c r="AN33" s="46" t="s">
        <v>58</v>
      </c>
      <c r="AO33" s="47" t="s">
        <v>15</v>
      </c>
      <c r="AP33" s="48" t="s">
        <v>10</v>
      </c>
      <c r="AQ33" s="21" t="s">
        <v>15</v>
      </c>
      <c r="AR33" s="48" t="s">
        <v>12</v>
      </c>
      <c r="AS33" s="21" t="s">
        <v>15</v>
      </c>
      <c r="AT33" s="45" t="s">
        <v>59</v>
      </c>
      <c r="AU33" s="24" t="s">
        <v>15</v>
      </c>
      <c r="AV33" s="39" t="s">
        <v>15</v>
      </c>
      <c r="AW33" s="34" t="s">
        <v>15</v>
      </c>
    </row>
    <row r="34" spans="1:49" x14ac:dyDescent="0.3">
      <c r="A34" s="53" t="b">
        <f t="shared" si="0"/>
        <v>0</v>
      </c>
      <c r="B34" s="54" t="e">
        <f>IF($B$1=F13,G13,IF($B$1=I13,J13,IF($B$1=L13,M13,IF($B$1=N13,O13,IF($B$1=P13,Q13,IF($B$1=R13,S13,IF($B$1=T13,U13,IF($B$1=V13,W13,IF($B$1=X13,Y13,IF($B$1=Z13,AA14,IF($B$1=AB13,AC13,IF($B$1=AD13,AE13,IF($B$1=AF13,AG13,IF($B$1=AH13,AI13,IF($B$1=AJ13,AK13,IF($B$1=AL13,AM13,IF($B$1=AT13,AU13,IF($B$1=#REF!,AV13))))))))))))))))))</f>
        <v>#REF!</v>
      </c>
      <c r="C34" s="55" t="e">
        <f>IF($C$1=F13,G13,IF($C$1=I13,J13,IF($C$1=L13,M13,IF($C$1=N13,O13,IF($C$1=P13,Q13,IF($C$1=R13,S13,IF($C$1=T13,U13,IF($C$1=V13,W13,IF($C$1=X13,Y13,IF($C$1=Z13,AA14,IF($C$1=AB13,AC13,IF($C$1=AD13,AE13,IF($C$1=AF13,AG13,IF($C$1=AH13,AI13,IF($C$1=AJ13,AK13,IF($C$1=AL13,AM13,IF($C$1=AT13,AU13,IF($C$1=#REF!,AV13))))))))))))))))))</f>
        <v>#REF!</v>
      </c>
      <c r="D34" s="56" t="str">
        <f>IF($D$1=F13,G13,IF($D$1=I13,J13,IF($D$1=L13,M13,IF($D$1=N13,O13,IF($D$1=P13,Q13,IF($D$1=R13,S13,IF($D$1=T13,U13,IF($D$1=V13,W13,IF($D$1=X13,Y13,IF($D$1=Z13,AA14,IF($D$1=AB13,AC13,IF($D$1=AD13,AE13,IF($D$1=AF13,AG13,IF($D$1=AH13,AI13,IF($D$1=AJ13,AK13,IF($D$1=AL13,AM13,IF($D$1=AT13,AU13,IF($D$1=#REF!,AV13))))))))))))))))))</f>
        <v>Psyk - Psykiatrien Øst</v>
      </c>
      <c r="F34" s="39" t="s">
        <v>24</v>
      </c>
      <c r="G34" s="57" t="s">
        <v>15</v>
      </c>
      <c r="H34" s="36"/>
      <c r="I34" s="39" t="s">
        <v>55</v>
      </c>
      <c r="J34" t="s">
        <v>142</v>
      </c>
      <c r="K34" s="36" t="s">
        <v>77</v>
      </c>
      <c r="L34" s="39" t="s">
        <v>2</v>
      </c>
      <c r="M34" s="34" t="s">
        <v>15</v>
      </c>
      <c r="N34" s="39" t="s">
        <v>3</v>
      </c>
      <c r="O34" s="34" t="s">
        <v>15</v>
      </c>
      <c r="P34" s="39" t="s">
        <v>4</v>
      </c>
      <c r="Q34" s="34" t="s">
        <v>15</v>
      </c>
      <c r="R34" s="39" t="s">
        <v>0</v>
      </c>
      <c r="S34" s="34" t="s">
        <v>15</v>
      </c>
      <c r="T34" s="39" t="s">
        <v>25</v>
      </c>
      <c r="U34" s="34" t="s">
        <v>15</v>
      </c>
      <c r="V34" s="39" t="s">
        <v>56</v>
      </c>
      <c r="W34" s="34" t="s">
        <v>15</v>
      </c>
      <c r="X34" s="44" t="s">
        <v>7</v>
      </c>
      <c r="Y34" s="44" t="s">
        <v>15</v>
      </c>
      <c r="Z34" s="39" t="s">
        <v>5</v>
      </c>
      <c r="AA34" s="34" t="s">
        <v>15</v>
      </c>
      <c r="AB34" s="39" t="s">
        <v>6</v>
      </c>
      <c r="AC34" s="44" t="s">
        <v>15</v>
      </c>
      <c r="AD34" s="45" t="s">
        <v>54</v>
      </c>
      <c r="AE34" s="44" t="s">
        <v>15</v>
      </c>
      <c r="AF34" s="39" t="s">
        <v>283</v>
      </c>
      <c r="AG34" s="38" t="s">
        <v>15</v>
      </c>
      <c r="AH34" s="39" t="s">
        <v>266</v>
      </c>
      <c r="AI34" s="21" t="s">
        <v>15</v>
      </c>
      <c r="AJ34" s="39" t="s">
        <v>9</v>
      </c>
      <c r="AK34" s="44" t="s">
        <v>15</v>
      </c>
      <c r="AL34" s="46" t="s">
        <v>61</v>
      </c>
      <c r="AM34" t="s">
        <v>201</v>
      </c>
      <c r="AN34" s="46" t="s">
        <v>58</v>
      </c>
      <c r="AO34" s="47" t="s">
        <v>15</v>
      </c>
      <c r="AP34" s="48" t="s">
        <v>10</v>
      </c>
      <c r="AQ34" s="21" t="s">
        <v>15</v>
      </c>
      <c r="AR34" s="48" t="s">
        <v>12</v>
      </c>
      <c r="AS34" s="21" t="s">
        <v>15</v>
      </c>
      <c r="AT34" s="45" t="s">
        <v>59</v>
      </c>
      <c r="AU34" s="24" t="s">
        <v>15</v>
      </c>
      <c r="AV34" s="39" t="s">
        <v>15</v>
      </c>
      <c r="AW34" s="34" t="s">
        <v>15</v>
      </c>
    </row>
    <row r="35" spans="1:49" x14ac:dyDescent="0.3">
      <c r="A35" s="53" t="b">
        <f t="shared" si="0"/>
        <v>0</v>
      </c>
      <c r="B35" s="54" t="e">
        <f>IF($B$1=F14,G14,IF($B$1=I14,J14,IF($B$1=L14,M14,IF($B$1=N14,O14,IF($B$1=P14,Q14,IF($B$1=R14,S14,IF($B$1=T14,U14,IF($B$1=V14,W14,IF($B$1=X14,Y14,IF($B$1=Z14,AA15,IF($B$1=AB14,AC14,IF($B$1=AD14,AE14,IF($B$1=AF14,AG14,IF($B$1=AH14,AI14,IF($B$1=AJ14,AK14,IF($B$1=AL14,AM14,IF($B$1=AT14,AU14,IF($B$1=#REF!,AV14))))))))))))))))))</f>
        <v>#REF!</v>
      </c>
      <c r="C35" s="55" t="e">
        <f>IF($C$1=F14,G14,IF($C$1=I14,J14,IF($C$1=L14,M14,IF($C$1=N14,O14,IF($C$1=P14,Q14,IF($C$1=R14,S14,IF($C$1=T14,U14,IF($C$1=V14,W14,IF($C$1=X14,Y14,IF($C$1=Z14,AA15,IF($C$1=AB14,AC14,IF($C$1=AD14,AE14,IF($C$1=AF14,AG14,IF($C$1=AH14,AI14,IF($C$1=AJ14,AK14,IF($C$1=AL14,AM14,IF($C$1=AT14,AU14,IF($C$1=#REF!,AV14))))))))))))))))))</f>
        <v>#REF!</v>
      </c>
      <c r="D35" s="56" t="str">
        <f>IF($D$1=F14,G14,IF($D$1=I14,J14,IF($D$1=L14,M14,IF($D$1=N14,O14,IF($D$1=P14,Q14,IF($D$1=R14,S14,IF($D$1=T14,U14,IF($D$1=V14,W14,IF($D$1=X14,Y14,IF($D$1=Z14,AA15,IF($D$1=AB14,AC14,IF($D$1=AD14,AE14,IF($D$1=AF14,AG14,IF($D$1=AH14,AI14,IF($D$1=AJ14,AK14,IF($D$1=AL14,AM14,IF($D$1=AT14,AU14,IF($D$1=#REF!,AV14))))))))))))))))))</f>
        <v>*</v>
      </c>
      <c r="F35" s="39" t="s">
        <v>24</v>
      </c>
      <c r="G35" s="57" t="s">
        <v>15</v>
      </c>
      <c r="H35" s="36"/>
      <c r="I35" s="39" t="s">
        <v>55</v>
      </c>
      <c r="J35" t="s">
        <v>204</v>
      </c>
      <c r="K35" s="36" t="s">
        <v>77</v>
      </c>
      <c r="L35" s="39" t="s">
        <v>2</v>
      </c>
      <c r="M35" s="34" t="s">
        <v>15</v>
      </c>
      <c r="N35" s="39" t="s">
        <v>3</v>
      </c>
      <c r="O35" s="34" t="s">
        <v>15</v>
      </c>
      <c r="P35" s="39" t="s">
        <v>4</v>
      </c>
      <c r="Q35" s="34" t="s">
        <v>15</v>
      </c>
      <c r="R35" s="39" t="s">
        <v>0</v>
      </c>
      <c r="S35" s="34" t="s">
        <v>15</v>
      </c>
      <c r="T35" s="39" t="s">
        <v>25</v>
      </c>
      <c r="U35" s="34" t="s">
        <v>15</v>
      </c>
      <c r="V35" s="39" t="s">
        <v>56</v>
      </c>
      <c r="W35" s="34" t="s">
        <v>15</v>
      </c>
      <c r="X35" s="44" t="s">
        <v>7</v>
      </c>
      <c r="Y35" s="44" t="s">
        <v>15</v>
      </c>
      <c r="Z35" s="39" t="s">
        <v>5</v>
      </c>
      <c r="AA35" s="34" t="s">
        <v>15</v>
      </c>
      <c r="AB35" s="39" t="s">
        <v>6</v>
      </c>
      <c r="AC35" s="44" t="s">
        <v>15</v>
      </c>
      <c r="AD35" s="45" t="s">
        <v>54</v>
      </c>
      <c r="AE35" s="44" t="s">
        <v>15</v>
      </c>
      <c r="AF35" s="39" t="s">
        <v>283</v>
      </c>
      <c r="AG35" s="38" t="s">
        <v>15</v>
      </c>
      <c r="AH35" s="39" t="s">
        <v>266</v>
      </c>
      <c r="AI35" s="21" t="s">
        <v>15</v>
      </c>
      <c r="AJ35" s="39" t="s">
        <v>9</v>
      </c>
      <c r="AK35" s="44" t="s">
        <v>15</v>
      </c>
      <c r="AL35" s="46" t="s">
        <v>61</v>
      </c>
      <c r="AM35" t="s">
        <v>366</v>
      </c>
      <c r="AN35" s="46" t="s">
        <v>58</v>
      </c>
      <c r="AO35" s="47" t="s">
        <v>15</v>
      </c>
      <c r="AP35" s="48" t="s">
        <v>10</v>
      </c>
      <c r="AQ35" s="21" t="s">
        <v>15</v>
      </c>
      <c r="AR35" s="48" t="s">
        <v>12</v>
      </c>
      <c r="AS35" s="21" t="s">
        <v>15</v>
      </c>
      <c r="AT35" s="45" t="s">
        <v>59</v>
      </c>
      <c r="AU35" s="24" t="s">
        <v>15</v>
      </c>
      <c r="AV35" s="39" t="s">
        <v>15</v>
      </c>
      <c r="AW35" s="34" t="s">
        <v>15</v>
      </c>
    </row>
    <row r="36" spans="1:49" x14ac:dyDescent="0.3">
      <c r="A36" s="53" t="b">
        <f t="shared" si="0"/>
        <v>0</v>
      </c>
      <c r="B36" s="54" t="e">
        <f>IF($B$1=F15,G15,IF($B$1=I15,J15,IF($B$1=L15,M15,IF($B$1=N15,O15,IF($B$1=P15,Q15,IF($B$1=R15,S15,IF($B$1=T15,U15,IF($B$1=V15,W15,IF($B$1=X15,Y15,IF($B$1=Z15,AA16,IF($B$1=AB15,AC15,IF($B$1=AD15,AE15,IF($B$1=AF15,AG15,IF($B$1=AH15,AI15,IF($B$1=AJ15,AK15,IF($B$1=AL15,AM15,IF($B$1=AT15,AU15,IF($B$1=#REF!,AV15))))))))))))))))))</f>
        <v>#REF!</v>
      </c>
      <c r="C36" s="55" t="e">
        <f>IF($C$1=F15,G15,IF($C$1=I15,J15,IF($C$1=L15,M15,IF($C$1=N15,O15,IF($C$1=P15,Q15,IF($C$1=R15,S15,IF($C$1=T15,U15,IF($C$1=V15,W15,IF($C$1=X15,Y15,IF($C$1=Z15,AA16,IF($C$1=AB15,AC15,IF($C$1=AD15,AE15,IF($C$1=AF15,AG15,IF($C$1=AH15,AI15,IF($C$1=AJ15,AK15,IF($C$1=AL15,AM15,IF($C$1=AT15,AU15,IF($C$1=#REF!,AV15))))))))))))))))))</f>
        <v>#REF!</v>
      </c>
      <c r="D36" s="56" t="str">
        <f>IF($D$1=F15,G15,IF($D$1=I15,J15,IF($D$1=L15,M15,IF($D$1=N15,O15,IF($D$1=P15,Q15,IF($D$1=R15,S15,IF($D$1=T15,U15,IF($D$1=V15,W15,IF($D$1=X15,Y15,IF($D$1=Z15,AA16,IF($D$1=AB15,AC15,IF($D$1=AD15,AE15,IF($D$1=AF15,AG15,IF($D$1=AH15,AI15,IF($D$1=AJ15,AK15,IF($D$1=AL15,AM15,IF($D$1=AT15,AU15,IF($D$1=#REF!,AV15))))))))))))))))))</f>
        <v>*</v>
      </c>
      <c r="F36" s="39" t="s">
        <v>24</v>
      </c>
      <c r="G36" s="57" t="s">
        <v>15</v>
      </c>
      <c r="H36" s="36"/>
      <c r="I36" s="39" t="s">
        <v>55</v>
      </c>
      <c r="J36" t="s">
        <v>145</v>
      </c>
      <c r="K36" s="36" t="s">
        <v>77</v>
      </c>
      <c r="L36" s="39" t="s">
        <v>2</v>
      </c>
      <c r="M36" s="34" t="s">
        <v>15</v>
      </c>
      <c r="N36" s="39" t="s">
        <v>3</v>
      </c>
      <c r="O36" s="34" t="s">
        <v>15</v>
      </c>
      <c r="P36" s="39" t="s">
        <v>4</v>
      </c>
      <c r="Q36" s="34" t="s">
        <v>15</v>
      </c>
      <c r="R36" s="39" t="s">
        <v>0</v>
      </c>
      <c r="S36" s="34" t="s">
        <v>15</v>
      </c>
      <c r="T36" s="39" t="s">
        <v>25</v>
      </c>
      <c r="U36" s="34" t="s">
        <v>15</v>
      </c>
      <c r="V36" s="39" t="s">
        <v>56</v>
      </c>
      <c r="W36" s="34" t="s">
        <v>15</v>
      </c>
      <c r="X36" s="44" t="s">
        <v>7</v>
      </c>
      <c r="Y36" s="44" t="s">
        <v>15</v>
      </c>
      <c r="Z36" s="39" t="s">
        <v>5</v>
      </c>
      <c r="AA36" s="34" t="s">
        <v>15</v>
      </c>
      <c r="AB36" s="39" t="s">
        <v>6</v>
      </c>
      <c r="AC36" s="44" t="s">
        <v>15</v>
      </c>
      <c r="AD36" s="45" t="s">
        <v>54</v>
      </c>
      <c r="AE36" s="44" t="s">
        <v>15</v>
      </c>
      <c r="AF36" s="39" t="s">
        <v>283</v>
      </c>
      <c r="AG36" s="38" t="s">
        <v>15</v>
      </c>
      <c r="AH36" s="39" t="s">
        <v>266</v>
      </c>
      <c r="AI36" s="21" t="s">
        <v>15</v>
      </c>
      <c r="AJ36" s="39" t="s">
        <v>9</v>
      </c>
      <c r="AK36" s="44" t="s">
        <v>15</v>
      </c>
      <c r="AL36" s="46" t="s">
        <v>61</v>
      </c>
      <c r="AM36" t="s">
        <v>14</v>
      </c>
      <c r="AN36" s="46" t="s">
        <v>58</v>
      </c>
      <c r="AO36" s="47" t="s">
        <v>15</v>
      </c>
      <c r="AP36" s="48" t="s">
        <v>10</v>
      </c>
      <c r="AQ36" s="21" t="s">
        <v>15</v>
      </c>
      <c r="AR36" s="48" t="s">
        <v>12</v>
      </c>
      <c r="AS36" s="21" t="s">
        <v>15</v>
      </c>
      <c r="AT36" s="45" t="s">
        <v>59</v>
      </c>
      <c r="AU36" s="24" t="s">
        <v>15</v>
      </c>
      <c r="AV36" s="39" t="s">
        <v>15</v>
      </c>
      <c r="AW36" s="34" t="s">
        <v>15</v>
      </c>
    </row>
    <row r="37" spans="1:49" x14ac:dyDescent="0.3">
      <c r="A37" s="53" t="b">
        <f t="shared" si="0"/>
        <v>0</v>
      </c>
      <c r="B37" s="54" t="e">
        <f>IF($B$1=F16,G16,IF($B$1=I16,J16,IF($B$1=L16,M16,IF($B$1=N16,O16,IF($B$1=P16,Q16,IF($B$1=R16,S16,IF($B$1=T16,U16,IF($B$1=V16,W16,IF($B$1=X16,Y16,IF($B$1=Z16,AA17,IF($B$1=AB16,AC16,IF($B$1=AD16,AE16,IF($B$1=AF16,AG16,IF($B$1=AH16,AI16,IF($B$1=AJ16,AK16,IF($B$1=AL16,AM16,IF($B$1=AT16,AU16,IF($B$1=#REF!,AV16))))))))))))))))))</f>
        <v>#REF!</v>
      </c>
      <c r="C37" s="55" t="e">
        <f>IF($C$1=F16,G16,IF($C$1=I16,J16,IF($C$1=L16,M16,IF($C$1=N16,O16,IF($C$1=P16,Q16,IF($C$1=R16,S16,IF($C$1=T16,U16,IF($C$1=V16,W16,IF($C$1=X16,Y16,IF($C$1=Z16,AA17,IF($C$1=AB16,AC16,IF($C$1=AD16,AE16,IF($C$1=AF16,AG16,IF($C$1=AH16,AI16,IF($C$1=AJ16,AK16,IF($C$1=AL16,AM16,IF($C$1=AT16,AU16,IF($C$1=#REF!,AV16))))))))))))))))))</f>
        <v>#REF!</v>
      </c>
      <c r="D37" s="56" t="str">
        <f>IF($D$1=F16,G16,IF($D$1=I16,J16,IF($D$1=L16,M16,IF($D$1=N16,O16,IF($D$1=P16,Q16,IF($D$1=R16,S16,IF($D$1=T16,U16,IF($D$1=V16,W16,IF($D$1=X16,Y16,IF($D$1=Z16,AA17,IF($D$1=AB16,AC16,IF($D$1=AD16,AE16,IF($D$1=AF16,AG16,IF($D$1=AH16,AI16,IF($D$1=AJ16,AK16,IF($D$1=AL16,AM16,IF($D$1=AT16,AU16,IF($D$1=#REF!,AV16))))))))))))))))))</f>
        <v>*</v>
      </c>
      <c r="F37" s="39" t="s">
        <v>24</v>
      </c>
      <c r="G37" s="57" t="s">
        <v>15</v>
      </c>
      <c r="H37" s="36"/>
      <c r="I37" s="39" t="s">
        <v>55</v>
      </c>
      <c r="J37" t="s">
        <v>374</v>
      </c>
      <c r="K37" s="36" t="s">
        <v>63</v>
      </c>
      <c r="L37" s="39" t="s">
        <v>2</v>
      </c>
      <c r="M37" s="34" t="s">
        <v>15</v>
      </c>
      <c r="N37" s="39" t="s">
        <v>3</v>
      </c>
      <c r="O37" s="34" t="s">
        <v>15</v>
      </c>
      <c r="P37" s="39" t="s">
        <v>4</v>
      </c>
      <c r="Q37" s="34" t="s">
        <v>15</v>
      </c>
      <c r="R37" s="39" t="s">
        <v>0</v>
      </c>
      <c r="S37" s="34" t="s">
        <v>15</v>
      </c>
      <c r="T37" s="39" t="s">
        <v>25</v>
      </c>
      <c r="U37" s="34" t="s">
        <v>15</v>
      </c>
      <c r="V37" s="39" t="s">
        <v>56</v>
      </c>
      <c r="W37" s="34" t="s">
        <v>15</v>
      </c>
      <c r="X37" s="44" t="s">
        <v>7</v>
      </c>
      <c r="Y37" s="44" t="s">
        <v>15</v>
      </c>
      <c r="Z37" s="39" t="s">
        <v>5</v>
      </c>
      <c r="AA37" s="34" t="s">
        <v>15</v>
      </c>
      <c r="AB37" s="39" t="s">
        <v>6</v>
      </c>
      <c r="AC37" s="44" t="s">
        <v>15</v>
      </c>
      <c r="AD37" s="45" t="s">
        <v>54</v>
      </c>
      <c r="AE37" s="44" t="s">
        <v>15</v>
      </c>
      <c r="AF37" s="39" t="s">
        <v>283</v>
      </c>
      <c r="AG37" s="38" t="s">
        <v>15</v>
      </c>
      <c r="AH37" s="39" t="s">
        <v>266</v>
      </c>
      <c r="AI37" s="21" t="s">
        <v>15</v>
      </c>
      <c r="AJ37" s="39" t="s">
        <v>9</v>
      </c>
      <c r="AK37" s="44" t="s">
        <v>15</v>
      </c>
      <c r="AL37" s="46" t="s">
        <v>61</v>
      </c>
      <c r="AM37" t="s">
        <v>261</v>
      </c>
      <c r="AN37" s="46" t="s">
        <v>58</v>
      </c>
      <c r="AO37" s="47" t="s">
        <v>15</v>
      </c>
      <c r="AP37" s="48" t="s">
        <v>10</v>
      </c>
      <c r="AQ37" s="21" t="s">
        <v>15</v>
      </c>
      <c r="AR37" s="48" t="s">
        <v>12</v>
      </c>
      <c r="AS37" s="21" t="s">
        <v>15</v>
      </c>
      <c r="AT37" s="45" t="s">
        <v>59</v>
      </c>
      <c r="AU37" s="24" t="s">
        <v>15</v>
      </c>
      <c r="AV37" s="39" t="s">
        <v>15</v>
      </c>
      <c r="AW37" s="34" t="s">
        <v>15</v>
      </c>
    </row>
    <row r="38" spans="1:49" x14ac:dyDescent="0.3">
      <c r="A38" s="53" t="b">
        <f t="shared" si="0"/>
        <v>0</v>
      </c>
      <c r="B38" s="54" t="e">
        <f>IF($B$1=F17,G17,IF($B$1=I17,J17,IF($B$1=L17,M17,IF($B$1=N17,O17,IF($B$1=P17,Q17,IF($B$1=R17,S17,IF($B$1=T17,U17,IF($B$1=V17,W17,IF($B$1=X17,Y17,IF($B$1=Z17,AA18,IF($B$1=AB17,AC17,IF($B$1=AD17,AE17,IF($B$1=AF17,AG17,IF($B$1=AH17,AI17,IF($B$1=AJ17,AK17,IF($B$1=AL17,AM17,IF($B$1=AT17,AU17,IF($B$1=#REF!,AV17))))))))))))))))))</f>
        <v>#REF!</v>
      </c>
      <c r="C38" s="55" t="e">
        <f>IF($C$1=F17,G17,IF($C$1=I17,J17,IF($C$1=L17,M17,IF($C$1=N17,O17,IF($C$1=P17,Q17,IF($C$1=R17,S17,IF($C$1=T17,U17,IF($C$1=V17,W17,IF($C$1=X17,Y17,IF($C$1=Z17,AA18,IF($C$1=AB17,AC17,IF($C$1=AD17,AE17,IF($C$1=AF17,AG17,IF($C$1=AH17,AI17,IF($C$1=AJ17,AK17,IF($C$1=AL17,AM17,IF($C$1=AT17,AU17,IF($C$1=#REF!,AV17))))))))))))))))))</f>
        <v>#REF!</v>
      </c>
      <c r="D38" s="56" t="str">
        <f>IF($D$1=F17,G17,IF($D$1=I17,J17,IF($D$1=L17,M17,IF($D$1=N17,O17,IF($D$1=P17,Q17,IF($D$1=R17,S17,IF($D$1=T17,U17,IF($D$1=V17,W17,IF($D$1=X17,Y17,IF($D$1=Z17,AA18,IF($D$1=AB17,AC17,IF($D$1=AD17,AE17,IF($D$1=AF17,AG17,IF($D$1=AH17,AI17,IF($D$1=AJ17,AK17,IF($D$1=AL17,AM17,IF($D$1=AT17,AU17,IF($D$1=#REF!,AV17))))))))))))))))))</f>
        <v>*</v>
      </c>
      <c r="F38" s="39" t="s">
        <v>24</v>
      </c>
      <c r="G38" s="57" t="s">
        <v>15</v>
      </c>
      <c r="H38" s="36"/>
      <c r="I38" s="39" t="s">
        <v>55</v>
      </c>
      <c r="J38" t="s">
        <v>146</v>
      </c>
      <c r="K38" s="36" t="s">
        <v>63</v>
      </c>
      <c r="L38" s="39" t="s">
        <v>2</v>
      </c>
      <c r="M38" s="34" t="s">
        <v>15</v>
      </c>
      <c r="N38" s="39" t="s">
        <v>3</v>
      </c>
      <c r="O38" s="34" t="s">
        <v>15</v>
      </c>
      <c r="P38" s="39" t="s">
        <v>4</v>
      </c>
      <c r="Q38" s="34" t="s">
        <v>15</v>
      </c>
      <c r="R38" s="39" t="s">
        <v>0</v>
      </c>
      <c r="S38" s="34" t="s">
        <v>15</v>
      </c>
      <c r="T38" s="39" t="s">
        <v>25</v>
      </c>
      <c r="U38" s="34" t="s">
        <v>15</v>
      </c>
      <c r="V38" s="39" t="s">
        <v>56</v>
      </c>
      <c r="W38" s="34" t="s">
        <v>15</v>
      </c>
      <c r="X38" s="44" t="s">
        <v>7</v>
      </c>
      <c r="Y38" s="44" t="s">
        <v>15</v>
      </c>
      <c r="Z38" s="39" t="s">
        <v>5</v>
      </c>
      <c r="AA38" s="34" t="s">
        <v>15</v>
      </c>
      <c r="AB38" s="39" t="s">
        <v>6</v>
      </c>
      <c r="AC38" s="44" t="s">
        <v>15</v>
      </c>
      <c r="AD38" s="45" t="s">
        <v>54</v>
      </c>
      <c r="AE38" s="44" t="s">
        <v>15</v>
      </c>
      <c r="AF38" s="39" t="s">
        <v>283</v>
      </c>
      <c r="AG38" s="38" t="s">
        <v>15</v>
      </c>
      <c r="AH38" s="39" t="s">
        <v>266</v>
      </c>
      <c r="AI38" s="21" t="s">
        <v>15</v>
      </c>
      <c r="AJ38" s="39" t="s">
        <v>9</v>
      </c>
      <c r="AK38" s="44" t="s">
        <v>15</v>
      </c>
      <c r="AL38" s="46" t="s">
        <v>61</v>
      </c>
      <c r="AM38" s="18" t="s">
        <v>15</v>
      </c>
      <c r="AN38" s="46" t="s">
        <v>58</v>
      </c>
      <c r="AO38" s="47" t="s">
        <v>15</v>
      </c>
      <c r="AP38" s="48" t="s">
        <v>10</v>
      </c>
      <c r="AQ38" s="21" t="s">
        <v>15</v>
      </c>
      <c r="AR38" s="48" t="s">
        <v>12</v>
      </c>
      <c r="AS38" s="21" t="s">
        <v>15</v>
      </c>
      <c r="AT38" s="45" t="s">
        <v>59</v>
      </c>
      <c r="AU38" s="24" t="s">
        <v>15</v>
      </c>
      <c r="AV38" s="39" t="s">
        <v>15</v>
      </c>
      <c r="AW38" s="34" t="s">
        <v>15</v>
      </c>
    </row>
    <row r="39" spans="1:49" x14ac:dyDescent="0.3">
      <c r="A39" s="53" t="b">
        <f t="shared" si="0"/>
        <v>0</v>
      </c>
      <c r="B39" s="54" t="e">
        <f>IF($B$1=F18,G18,IF($B$1=I18,J18,IF($B$1=L18,M18,IF($B$1=N18,O18,IF($B$1=P18,Q18,IF($B$1=R18,S18,IF($B$1=T18,U18,IF($B$1=V18,W18,IF($B$1=X18,Y18,IF($B$1=Z18,AA19,IF($B$1=AB18,AC18,IF($B$1=AD18,AE18,IF($B$1=AF18,AG18,IF($B$1=AH18,AI18,IF($B$1=AJ18,AK18,IF($B$1=AL18,AM18,IF($B$1=AT18,AU18,IF($B$1=#REF!,AV18))))))))))))))))))</f>
        <v>#REF!</v>
      </c>
      <c r="C39" s="55" t="e">
        <f>IF($C$1=F18,G18,IF($C$1=I18,J18,IF($C$1=L18,M18,IF($C$1=N18,O18,IF($C$1=P18,Q18,IF($C$1=R18,S18,IF($C$1=T18,U18,IF($C$1=V18,W18,IF($C$1=X18,Y18,IF($C$1=Z18,AA19,IF($C$1=AB18,AC18,IF($C$1=AD18,AE18,IF($C$1=AF18,AG18,IF($C$1=AH18,AI18,IF($C$1=AJ18,AK18,IF($C$1=AL18,AM18,IF($C$1=AT18,AU18,IF($C$1=#REF!,AV18))))))))))))))))))</f>
        <v>#REF!</v>
      </c>
      <c r="D39" s="56" t="str">
        <f>IF($D$1=F18,G18,IF($D$1=I18,J18,IF($D$1=L18,M18,IF($D$1=N18,O18,IF($D$1=P18,Q18,IF($D$1=R18,S18,IF($D$1=T18,U18,IF($D$1=V18,W18,IF($D$1=X18,Y18,IF($D$1=Z18,AA19,IF($D$1=AB18,AC18,IF($D$1=AD18,AE18,IF($D$1=AF18,AG18,IF($D$1=AH18,AI18,IF($D$1=AJ18,AK18,IF($D$1=AL18,AM18,IF($D$1=AT18,AU18,IF($D$1=#REF!,AV18))))))))))))))))))</f>
        <v>*</v>
      </c>
      <c r="F39" s="39" t="s">
        <v>24</v>
      </c>
      <c r="G39" s="57" t="s">
        <v>15</v>
      </c>
      <c r="H39" s="36"/>
      <c r="I39" s="39" t="s">
        <v>55</v>
      </c>
      <c r="J39" t="s">
        <v>180</v>
      </c>
      <c r="K39" s="36" t="s">
        <v>63</v>
      </c>
      <c r="L39" s="39" t="s">
        <v>2</v>
      </c>
      <c r="M39" s="34" t="s">
        <v>15</v>
      </c>
      <c r="N39" s="39" t="s">
        <v>3</v>
      </c>
      <c r="O39" s="34" t="s">
        <v>15</v>
      </c>
      <c r="P39" s="39" t="s">
        <v>4</v>
      </c>
      <c r="Q39" s="34" t="s">
        <v>15</v>
      </c>
      <c r="R39" s="39" t="s">
        <v>0</v>
      </c>
      <c r="S39" s="34" t="s">
        <v>15</v>
      </c>
      <c r="T39" s="39" t="s">
        <v>25</v>
      </c>
      <c r="U39" s="34" t="s">
        <v>15</v>
      </c>
      <c r="V39" s="39" t="s">
        <v>56</v>
      </c>
      <c r="W39" s="34" t="s">
        <v>15</v>
      </c>
      <c r="X39" s="44" t="s">
        <v>7</v>
      </c>
      <c r="Y39" s="44" t="s">
        <v>15</v>
      </c>
      <c r="Z39" s="39" t="s">
        <v>5</v>
      </c>
      <c r="AA39" s="34" t="s">
        <v>15</v>
      </c>
      <c r="AB39" s="39" t="s">
        <v>6</v>
      </c>
      <c r="AC39" s="44" t="s">
        <v>15</v>
      </c>
      <c r="AD39" s="45" t="s">
        <v>54</v>
      </c>
      <c r="AE39" s="44" t="s">
        <v>15</v>
      </c>
      <c r="AF39" s="39" t="s">
        <v>283</v>
      </c>
      <c r="AG39" s="38" t="s">
        <v>15</v>
      </c>
      <c r="AH39" s="39" t="s">
        <v>266</v>
      </c>
      <c r="AI39" s="21" t="s">
        <v>15</v>
      </c>
      <c r="AJ39" s="39" t="s">
        <v>9</v>
      </c>
      <c r="AK39" s="44" t="s">
        <v>15</v>
      </c>
      <c r="AL39" s="46" t="s">
        <v>61</v>
      </c>
      <c r="AM39" s="18" t="s">
        <v>15</v>
      </c>
      <c r="AN39" s="46" t="s">
        <v>58</v>
      </c>
      <c r="AO39" s="47" t="s">
        <v>15</v>
      </c>
      <c r="AP39" s="48" t="s">
        <v>10</v>
      </c>
      <c r="AQ39" s="21" t="s">
        <v>15</v>
      </c>
      <c r="AR39" s="48" t="s">
        <v>12</v>
      </c>
      <c r="AS39" s="21" t="s">
        <v>15</v>
      </c>
      <c r="AT39" s="45" t="s">
        <v>59</v>
      </c>
      <c r="AU39" s="24" t="s">
        <v>15</v>
      </c>
      <c r="AV39" s="39" t="s">
        <v>15</v>
      </c>
      <c r="AW39" s="34" t="s">
        <v>15</v>
      </c>
    </row>
    <row r="40" spans="1:49" x14ac:dyDescent="0.3">
      <c r="A40" s="53" t="b">
        <f t="shared" si="0"/>
        <v>0</v>
      </c>
      <c r="B40" s="54" t="e">
        <f>IF($B$1=F19,G19,IF($B$1=I19,J19,IF($B$1=L19,M19,IF($B$1=N19,O19,IF($B$1=P19,Q19,IF($B$1=R19,S19,IF($B$1=T19,U19,IF($B$1=V19,W19,IF($B$1=X19,Y19,IF($B$1=Z19,AA20,IF($B$1=AB19,AC19,IF($B$1=AD19,AE19,IF($B$1=AF19,AG19,IF($B$1=AH19,AI19,IF($B$1=AJ19,AK19,IF($B$1=AL19,AM19,IF($B$1=AT19,AU19,IF($B$1=#REF!,AV19))))))))))))))))))</f>
        <v>#REF!</v>
      </c>
      <c r="C40" s="55" t="e">
        <f>IF($C$1=F19,G19,IF($C$1=I19,J19,IF($C$1=L19,M19,IF($C$1=N19,O19,IF($C$1=P19,Q19,IF($C$1=R19,S19,IF($C$1=T19,U19,IF($C$1=V19,W19,IF($C$1=X19,Y19,IF($C$1=Z19,AA20,IF($C$1=AB19,AC19,IF($C$1=AD19,AE19,IF($C$1=AF19,AG19,IF($C$1=AH19,AI19,IF($C$1=AJ19,AK19,IF($C$1=AL19,AM19,IF($C$1=AT19,AU19,IF($C$1=#REF!,AV19))))))))))))))))))</f>
        <v>#REF!</v>
      </c>
      <c r="D40" s="56" t="str">
        <f>IF($D$1=F19,G19,IF($D$1=I19,J19,IF($D$1=L19,M19,IF($D$1=N19,O19,IF($D$1=P19,Q19,IF($D$1=R19,S19,IF($D$1=T19,U19,IF($D$1=V19,W19,IF($D$1=X19,Y19,IF($D$1=Z19,AA20,IF($D$1=AB19,AC19,IF($D$1=AD19,AE19,IF($D$1=AF19,AG19,IF($D$1=AH19,AI19,IF($D$1=AJ19,AK19,IF($D$1=AL19,AM19,IF($D$1=AT19,AU19,IF($D$1=#REF!,AV19))))))))))))))))))</f>
        <v>*</v>
      </c>
      <c r="F40" s="39" t="s">
        <v>24</v>
      </c>
      <c r="G40" s="57" t="s">
        <v>15</v>
      </c>
      <c r="H40" s="36"/>
      <c r="I40" s="39" t="s">
        <v>55</v>
      </c>
      <c r="J40" t="s">
        <v>375</v>
      </c>
      <c r="K40" s="36" t="s">
        <v>63</v>
      </c>
      <c r="L40" s="39" t="s">
        <v>2</v>
      </c>
      <c r="M40" s="34" t="s">
        <v>15</v>
      </c>
      <c r="N40" s="39" t="s">
        <v>3</v>
      </c>
      <c r="O40" s="34" t="s">
        <v>15</v>
      </c>
      <c r="P40" s="39" t="s">
        <v>4</v>
      </c>
      <c r="Q40" s="34" t="s">
        <v>15</v>
      </c>
      <c r="R40" s="39" t="s">
        <v>0</v>
      </c>
      <c r="S40" s="34" t="s">
        <v>15</v>
      </c>
      <c r="T40" s="39" t="s">
        <v>25</v>
      </c>
      <c r="U40" s="34" t="s">
        <v>15</v>
      </c>
      <c r="V40" s="39" t="s">
        <v>56</v>
      </c>
      <c r="W40" s="34" t="s">
        <v>15</v>
      </c>
      <c r="X40" s="44" t="s">
        <v>7</v>
      </c>
      <c r="Y40" s="44" t="s">
        <v>15</v>
      </c>
      <c r="Z40" s="39" t="s">
        <v>5</v>
      </c>
      <c r="AA40" s="34" t="s">
        <v>15</v>
      </c>
      <c r="AB40" s="39" t="s">
        <v>6</v>
      </c>
      <c r="AC40" s="44" t="s">
        <v>15</v>
      </c>
      <c r="AD40" s="45" t="s">
        <v>54</v>
      </c>
      <c r="AE40" s="44" t="s">
        <v>15</v>
      </c>
      <c r="AF40" s="39" t="s">
        <v>283</v>
      </c>
      <c r="AG40" s="38" t="s">
        <v>15</v>
      </c>
      <c r="AH40" s="39" t="s">
        <v>266</v>
      </c>
      <c r="AI40" s="21" t="s">
        <v>15</v>
      </c>
      <c r="AJ40" s="39" t="s">
        <v>9</v>
      </c>
      <c r="AK40" s="44" t="s">
        <v>15</v>
      </c>
      <c r="AL40" s="46" t="s">
        <v>61</v>
      </c>
      <c r="AM40" s="18" t="s">
        <v>15</v>
      </c>
      <c r="AN40" s="46" t="s">
        <v>58</v>
      </c>
      <c r="AO40" s="47" t="s">
        <v>15</v>
      </c>
      <c r="AP40" s="48" t="s">
        <v>10</v>
      </c>
      <c r="AQ40" s="21" t="s">
        <v>15</v>
      </c>
      <c r="AR40" s="48" t="s">
        <v>12</v>
      </c>
      <c r="AS40" s="21" t="s">
        <v>15</v>
      </c>
      <c r="AT40" s="45" t="s">
        <v>59</v>
      </c>
      <c r="AU40" s="24" t="s">
        <v>15</v>
      </c>
      <c r="AV40" s="39" t="s">
        <v>15</v>
      </c>
      <c r="AW40" s="34" t="s">
        <v>15</v>
      </c>
    </row>
    <row r="41" spans="1:49" x14ac:dyDescent="0.3">
      <c r="A41" s="53" t="b">
        <f t="shared" si="0"/>
        <v>0</v>
      </c>
      <c r="B41" s="54" t="e">
        <f>IF($B$1=F20,G20,IF($B$1=I20,J20,IF($B$1=L20,M20,IF($B$1=N20,O20,IF($B$1=P20,Q20,IF($B$1=R20,S20,IF($B$1=T20,U20,IF($B$1=V20,W20,IF($B$1=X20,Y20,IF($B$1=Z20,AA21,IF($B$1=AB20,AC20,IF($B$1=AD20,AE20,IF($B$1=AF20,AG20,IF($B$1=AH20,AI20,IF($B$1=AJ20,AK20,IF($B$1=AL20,AM20,IF($B$1=AT20,AU20,IF($B$1=#REF!,AV20))))))))))))))))))</f>
        <v>#REF!</v>
      </c>
      <c r="C41" s="55" t="e">
        <f>IF($C$1=F20,G20,IF($C$1=I20,J20,IF($C$1=L20,M20,IF($C$1=N20,O20,IF($C$1=P20,Q20,IF($C$1=R20,S20,IF($C$1=T20,U20,IF($C$1=V20,W20,IF($C$1=X20,Y20,IF($C$1=Z20,AA21,IF($C$1=AB20,AC20,IF($C$1=AD20,AE20,IF($C$1=AF20,AG20,IF($C$1=AH20,AI20,IF($C$1=AJ20,AK20,IF($C$1=AL20,AM20,IF($C$1=AT20,AU20,IF($C$1=#REF!,AV20))))))))))))))))))</f>
        <v>#REF!</v>
      </c>
      <c r="D41" s="56" t="str">
        <f>IF($D$1=F20,G20,IF($D$1=I20,J20,IF($D$1=L20,M20,IF($D$1=N20,O20,IF($D$1=P20,Q20,IF($D$1=R20,S20,IF($D$1=T20,U20,IF($D$1=V20,W20,IF($D$1=X20,Y20,IF($D$1=Z20,AA21,IF($D$1=AB20,AC20,IF($D$1=AD20,AE20,IF($D$1=AF20,AG20,IF($D$1=AH20,AI20,IF($D$1=AJ20,AK20,IF($D$1=AL20,AM20,IF($D$1=AT20,AU20,IF($D$1=#REF!,AV20))))))))))))))))))</f>
        <v>*</v>
      </c>
      <c r="F41" s="39" t="s">
        <v>24</v>
      </c>
      <c r="G41" s="57" t="s">
        <v>15</v>
      </c>
      <c r="H41" s="36"/>
      <c r="I41" s="39" t="s">
        <v>55</v>
      </c>
      <c r="J41" t="s">
        <v>281</v>
      </c>
      <c r="K41" s="36" t="s">
        <v>63</v>
      </c>
      <c r="L41" s="39" t="s">
        <v>2</v>
      </c>
      <c r="M41" s="34" t="s">
        <v>15</v>
      </c>
      <c r="N41" s="39" t="s">
        <v>3</v>
      </c>
      <c r="O41" s="34" t="s">
        <v>15</v>
      </c>
      <c r="P41" s="39" t="s">
        <v>4</v>
      </c>
      <c r="Q41" s="34" t="s">
        <v>15</v>
      </c>
      <c r="R41" s="39" t="s">
        <v>0</v>
      </c>
      <c r="S41" s="34" t="s">
        <v>15</v>
      </c>
      <c r="T41" s="39" t="s">
        <v>25</v>
      </c>
      <c r="U41" s="34" t="s">
        <v>15</v>
      </c>
      <c r="V41" s="39" t="s">
        <v>56</v>
      </c>
      <c r="W41" s="34" t="s">
        <v>15</v>
      </c>
      <c r="X41" s="44" t="s">
        <v>7</v>
      </c>
      <c r="Y41" s="44" t="s">
        <v>15</v>
      </c>
      <c r="Z41" s="39" t="s">
        <v>5</v>
      </c>
      <c r="AA41" s="34" t="s">
        <v>15</v>
      </c>
      <c r="AB41" s="39" t="s">
        <v>6</v>
      </c>
      <c r="AC41" s="44" t="s">
        <v>15</v>
      </c>
      <c r="AD41" s="45" t="s">
        <v>54</v>
      </c>
      <c r="AE41" s="44" t="s">
        <v>15</v>
      </c>
      <c r="AF41" s="39" t="s">
        <v>283</v>
      </c>
      <c r="AG41" s="38" t="s">
        <v>15</v>
      </c>
      <c r="AH41" s="39" t="s">
        <v>266</v>
      </c>
      <c r="AI41" s="21" t="s">
        <v>15</v>
      </c>
      <c r="AJ41" s="39" t="s">
        <v>9</v>
      </c>
      <c r="AK41" s="44" t="s">
        <v>15</v>
      </c>
      <c r="AL41" s="46" t="s">
        <v>61</v>
      </c>
      <c r="AM41" s="18" t="s">
        <v>15</v>
      </c>
      <c r="AN41" s="46" t="s">
        <v>58</v>
      </c>
      <c r="AO41" s="47" t="s">
        <v>15</v>
      </c>
      <c r="AP41" s="48" t="s">
        <v>10</v>
      </c>
      <c r="AQ41" s="21" t="s">
        <v>15</v>
      </c>
      <c r="AR41" s="48" t="s">
        <v>12</v>
      </c>
      <c r="AS41" s="21" t="s">
        <v>15</v>
      </c>
      <c r="AT41" s="45" t="s">
        <v>59</v>
      </c>
      <c r="AU41" s="24" t="s">
        <v>15</v>
      </c>
      <c r="AV41" s="39" t="s">
        <v>15</v>
      </c>
      <c r="AW41" s="34" t="s">
        <v>15</v>
      </c>
    </row>
    <row r="42" spans="1:49" x14ac:dyDescent="0.3">
      <c r="A42" s="53" t="b">
        <f t="shared" si="0"/>
        <v>0</v>
      </c>
      <c r="B42" s="54" t="e">
        <f>IF($B$1=F21,G21,IF($B$1=I21,J21,IF($B$1=L21,M21,IF($B$1=N21,O21,IF($B$1=P21,Q21,IF($B$1=R21,S21,IF($B$1=T21,U21,IF($B$1=V21,W21,IF($B$1=X21,Y21,IF($B$1=Z21,AA22,IF($B$1=AB21,AC21,IF($B$1=AD21,AE21,IF($B$1=AF21,AG21,IF($B$1=AH21,AI21,IF($B$1=AJ21,AK21,IF($B$1=AL21,AM21,IF($B$1=AT21,AU21,IF($B$1=#REF!,AV21))))))))))))))))))</f>
        <v>#REF!</v>
      </c>
      <c r="C42" s="55" t="e">
        <f>IF($C$1=F21,G21,IF($C$1=I21,J21,IF($C$1=L21,M21,IF($C$1=N21,O21,IF($C$1=P21,Q21,IF($C$1=R21,S21,IF($C$1=T21,U21,IF($C$1=V21,W21,IF($C$1=X21,Y21,IF($C$1=Z21,AA22,IF($C$1=AB21,AC21,IF($C$1=AD21,AE21,IF($C$1=AF21,AG21,IF($C$1=AH21,AI21,IF($C$1=AJ21,AK21,IF($C$1=AL21,AM21,IF($C$1=AT21,AU21,IF($C$1=#REF!,AV21))))))))))))))))))</f>
        <v>#REF!</v>
      </c>
      <c r="D42" s="56" t="str">
        <f>IF($D$1=F21,G21,IF($D$1=I21,J21,IF($D$1=L21,M21,IF($D$1=N21,O21,IF($D$1=P21,Q21,IF($D$1=R21,S21,IF($D$1=T21,U21,IF($D$1=V21,W21,IF($D$1=X21,Y21,IF($D$1=Z21,AA22,IF($D$1=AB21,AC21,IF($D$1=AD21,AE21,IF($D$1=AF21,AG21,IF($D$1=AH21,AI21,IF($D$1=AJ21,AK21,IF($D$1=AL21,AM21,IF($D$1=AT21,AU21,IF($D$1=#REF!,AV21))))))))))))))))))</f>
        <v>*</v>
      </c>
      <c r="F42" s="39" t="s">
        <v>24</v>
      </c>
      <c r="G42" s="57" t="s">
        <v>15</v>
      </c>
      <c r="H42" s="36"/>
      <c r="I42" s="39" t="s">
        <v>55</v>
      </c>
      <c r="J42" t="s">
        <v>367</v>
      </c>
      <c r="K42" s="36" t="s">
        <v>63</v>
      </c>
      <c r="L42" s="39" t="s">
        <v>2</v>
      </c>
      <c r="M42" s="34" t="s">
        <v>15</v>
      </c>
      <c r="N42" s="39" t="s">
        <v>3</v>
      </c>
      <c r="O42" s="34" t="s">
        <v>15</v>
      </c>
      <c r="P42" s="39" t="s">
        <v>4</v>
      </c>
      <c r="Q42" s="34" t="s">
        <v>15</v>
      </c>
      <c r="R42" s="39" t="s">
        <v>0</v>
      </c>
      <c r="S42" s="34" t="s">
        <v>15</v>
      </c>
      <c r="T42" s="39" t="s">
        <v>25</v>
      </c>
      <c r="U42" s="34" t="s">
        <v>15</v>
      </c>
      <c r="V42" s="39" t="s">
        <v>56</v>
      </c>
      <c r="W42" s="34" t="s">
        <v>15</v>
      </c>
      <c r="X42" s="44" t="s">
        <v>7</v>
      </c>
      <c r="Y42" s="44" t="s">
        <v>15</v>
      </c>
      <c r="Z42" s="39" t="s">
        <v>5</v>
      </c>
      <c r="AA42" s="34" t="s">
        <v>15</v>
      </c>
      <c r="AB42" s="39" t="s">
        <v>6</v>
      </c>
      <c r="AC42" s="44" t="s">
        <v>15</v>
      </c>
      <c r="AD42" s="45" t="s">
        <v>54</v>
      </c>
      <c r="AE42" s="44" t="s">
        <v>15</v>
      </c>
      <c r="AF42" s="39" t="s">
        <v>283</v>
      </c>
      <c r="AG42" s="38" t="s">
        <v>15</v>
      </c>
      <c r="AH42" s="39" t="s">
        <v>266</v>
      </c>
      <c r="AI42" s="21" t="s">
        <v>15</v>
      </c>
      <c r="AJ42" s="39" t="s">
        <v>9</v>
      </c>
      <c r="AK42" s="44" t="s">
        <v>15</v>
      </c>
      <c r="AL42" s="46" t="s">
        <v>61</v>
      </c>
      <c r="AM42" s="18" t="s">
        <v>15</v>
      </c>
      <c r="AN42" s="46" t="s">
        <v>58</v>
      </c>
      <c r="AO42" s="47" t="s">
        <v>15</v>
      </c>
      <c r="AP42" s="48" t="s">
        <v>10</v>
      </c>
      <c r="AQ42" s="21" t="s">
        <v>15</v>
      </c>
      <c r="AR42" s="48" t="s">
        <v>12</v>
      </c>
      <c r="AS42" s="21" t="s">
        <v>15</v>
      </c>
      <c r="AT42" s="45" t="s">
        <v>59</v>
      </c>
      <c r="AU42" s="24" t="s">
        <v>15</v>
      </c>
      <c r="AV42" s="39" t="s">
        <v>15</v>
      </c>
      <c r="AW42" s="34" t="s">
        <v>15</v>
      </c>
    </row>
    <row r="43" spans="1:49" x14ac:dyDescent="0.3">
      <c r="A43" s="53" t="b">
        <f t="shared" si="0"/>
        <v>0</v>
      </c>
      <c r="B43" s="54" t="e">
        <f>IF($B$1=F22,G22,IF($B$1=I22,J22,IF($B$1=L22,M22,IF($B$1=N22,O22,IF($B$1=P22,Q22,IF($B$1=R22,S22,IF($B$1=T22,U22,IF($B$1=V22,W22,IF($B$1=X22,Y22,IF($B$1=Z22,AA23,IF($B$1=AB22,AC22,IF($B$1=AD22,AE22,IF($B$1=AF22,AG22,IF($B$1=AH22,AI22,IF($B$1=AJ22,AK22,IF($B$1=AL22,AM22,IF($B$1=AT22,AU22,IF($B$1=#REF!,AV22))))))))))))))))))</f>
        <v>#REF!</v>
      </c>
      <c r="C43" s="55" t="e">
        <f>IF($C$1=F22,G22,IF($C$1=I22,J22,IF($C$1=L22,M22,IF($C$1=N22,O22,IF($C$1=P22,Q22,IF($C$1=R22,S22,IF($C$1=T22,U22,IF($C$1=V22,W22,IF($C$1=X22,Y22,IF($C$1=Z22,AA23,IF($C$1=AB22,AC22,IF($C$1=AD22,AE22,IF($C$1=AF22,AG22,IF($C$1=AH22,AI22,IF($C$1=AJ22,AK22,IF($C$1=AL22,AM22,IF($C$1=AT22,AU22,IF($C$1=#REF!,AV22))))))))))))))))))</f>
        <v>#REF!</v>
      </c>
      <c r="D43" s="56" t="str">
        <f>IF($D$1=F22,G22,IF($D$1=I22,J22,IF($D$1=L22,M22,IF($D$1=N22,O22,IF($D$1=P22,Q22,IF($D$1=R22,S22,IF($D$1=T22,U22,IF($D$1=V22,W22,IF($D$1=X22,Y22,IF($D$1=Z22,AA23,IF($D$1=AB22,AC22,IF($D$1=AD22,AE22,IF($D$1=AF22,AG22,IF($D$1=AH22,AI22,IF($D$1=AJ22,AK22,IF($D$1=AL22,AM22,IF($D$1=AT22,AU22,IF($D$1=#REF!,AV22))))))))))))))))))</f>
        <v>*</v>
      </c>
      <c r="F43" s="39" t="s">
        <v>24</v>
      </c>
      <c r="G43" s="57" t="s">
        <v>15</v>
      </c>
      <c r="H43" s="36"/>
      <c r="I43" s="39" t="s">
        <v>55</v>
      </c>
      <c r="J43" t="s">
        <v>376</v>
      </c>
      <c r="K43" s="36" t="s">
        <v>63</v>
      </c>
      <c r="L43" s="39" t="s">
        <v>2</v>
      </c>
      <c r="M43" s="34" t="s">
        <v>15</v>
      </c>
      <c r="N43" s="39" t="s">
        <v>3</v>
      </c>
      <c r="O43" s="34" t="s">
        <v>15</v>
      </c>
      <c r="P43" s="39" t="s">
        <v>4</v>
      </c>
      <c r="Q43" s="34" t="s">
        <v>15</v>
      </c>
      <c r="R43" s="39" t="s">
        <v>0</v>
      </c>
      <c r="S43" s="34" t="s">
        <v>15</v>
      </c>
      <c r="T43" s="39" t="s">
        <v>25</v>
      </c>
      <c r="U43" s="34" t="s">
        <v>15</v>
      </c>
      <c r="V43" s="39" t="s">
        <v>56</v>
      </c>
      <c r="W43" s="34" t="s">
        <v>15</v>
      </c>
      <c r="X43" s="44" t="s">
        <v>7</v>
      </c>
      <c r="Y43" s="44" t="s">
        <v>15</v>
      </c>
      <c r="Z43" s="39" t="s">
        <v>5</v>
      </c>
      <c r="AA43" s="34" t="s">
        <v>15</v>
      </c>
      <c r="AB43" s="39" t="s">
        <v>6</v>
      </c>
      <c r="AC43" s="44" t="s">
        <v>15</v>
      </c>
      <c r="AD43" s="45" t="s">
        <v>54</v>
      </c>
      <c r="AE43" s="44" t="s">
        <v>15</v>
      </c>
      <c r="AF43" s="39" t="s">
        <v>283</v>
      </c>
      <c r="AG43" s="38" t="s">
        <v>15</v>
      </c>
      <c r="AH43" s="39" t="s">
        <v>266</v>
      </c>
      <c r="AI43" s="21" t="s">
        <v>15</v>
      </c>
      <c r="AJ43" s="39" t="s">
        <v>9</v>
      </c>
      <c r="AK43" s="44" t="s">
        <v>15</v>
      </c>
      <c r="AL43" s="46" t="s">
        <v>61</v>
      </c>
      <c r="AM43" s="18" t="s">
        <v>15</v>
      </c>
      <c r="AN43" s="46" t="s">
        <v>58</v>
      </c>
      <c r="AO43" s="47" t="s">
        <v>15</v>
      </c>
      <c r="AP43" s="48" t="s">
        <v>10</v>
      </c>
      <c r="AQ43" s="21" t="s">
        <v>15</v>
      </c>
      <c r="AR43" s="48" t="s">
        <v>12</v>
      </c>
      <c r="AS43" s="21" t="s">
        <v>15</v>
      </c>
      <c r="AT43" s="45" t="s">
        <v>59</v>
      </c>
      <c r="AU43" s="24" t="s">
        <v>15</v>
      </c>
      <c r="AV43" s="39" t="s">
        <v>15</v>
      </c>
      <c r="AW43" s="34" t="s">
        <v>15</v>
      </c>
    </row>
    <row r="44" spans="1:49" x14ac:dyDescent="0.3">
      <c r="A44" s="53" t="b">
        <f t="shared" si="0"/>
        <v>0</v>
      </c>
      <c r="B44" s="54" t="e">
        <f>IF($B$1=F23,G23,IF($B$1=I23,J23,IF($B$1=L23,M23,IF($B$1=N23,O23,IF($B$1=P23,Q23,IF($B$1=R23,S23,IF($B$1=T23,U23,IF($B$1=V23,W23,IF($B$1=X23,Y23,IF($B$1=Z23,AA24,IF($B$1=AB23,AC23,IF($B$1=AD23,AE23,IF($B$1=AF23,AG23,IF($B$1=AH23,AI23,IF($B$1=AJ23,AK23,IF($B$1=AL23,AM23,IF($B$1=AT23,AU23,IF($B$1=#REF!,AV23))))))))))))))))))</f>
        <v>#REF!</v>
      </c>
      <c r="C44" s="55" t="e">
        <f>IF($C$1=F23,G23,IF($C$1=I23,J23,IF($C$1=L23,M23,IF($C$1=N23,O23,IF($C$1=P23,Q23,IF($C$1=R23,S23,IF($C$1=T23,U23,IF($C$1=V23,W23,IF($C$1=X23,Y23,IF($C$1=Z23,AA24,IF($C$1=AB23,AC23,IF($C$1=AD23,AE23,IF($C$1=AF23,AG23,IF($C$1=AH23,AI23,IF($C$1=AJ23,AK23,IF($C$1=AL23,AM23,IF($C$1=AT23,AU23,IF($C$1=#REF!,AV23))))))))))))))))))</f>
        <v>#REF!</v>
      </c>
      <c r="D44" s="56" t="str">
        <f>IF($D$1=F23,G23,IF($D$1=I23,J23,IF($D$1=L23,M23,IF($D$1=N23,O23,IF($D$1=P23,Q23,IF($D$1=R23,S23,IF($D$1=T23,U23,IF($D$1=V23,W23,IF($D$1=X23,Y23,IF($D$1=Z23,AA24,IF($D$1=AB23,AC23,IF($D$1=AD23,AE23,IF($D$1=AF23,AG23,IF($D$1=AH23,AI23,IF($D$1=AJ23,AK23,IF($D$1=AL23,AM23,IF($D$1=AT23,AU23,IF($D$1=#REF!,AV23))))))))))))))))))</f>
        <v>*</v>
      </c>
      <c r="F44" s="39" t="s">
        <v>24</v>
      </c>
      <c r="G44" s="57" t="s">
        <v>15</v>
      </c>
      <c r="H44" s="36"/>
      <c r="I44" s="39" t="s">
        <v>55</v>
      </c>
      <c r="J44" t="s">
        <v>195</v>
      </c>
      <c r="K44" s="36" t="s">
        <v>63</v>
      </c>
      <c r="L44" s="39" t="s">
        <v>2</v>
      </c>
      <c r="M44" s="34" t="s">
        <v>15</v>
      </c>
      <c r="N44" s="39" t="s">
        <v>3</v>
      </c>
      <c r="O44" s="34" t="s">
        <v>15</v>
      </c>
      <c r="P44" s="39" t="s">
        <v>4</v>
      </c>
      <c r="Q44" s="34" t="s">
        <v>15</v>
      </c>
      <c r="R44" s="39" t="s">
        <v>0</v>
      </c>
      <c r="S44" s="34" t="s">
        <v>15</v>
      </c>
      <c r="T44" s="39" t="s">
        <v>25</v>
      </c>
      <c r="U44" s="34" t="s">
        <v>15</v>
      </c>
      <c r="V44" s="39" t="s">
        <v>56</v>
      </c>
      <c r="W44" s="34" t="s">
        <v>15</v>
      </c>
      <c r="X44" s="44" t="s">
        <v>7</v>
      </c>
      <c r="Y44" s="44" t="s">
        <v>15</v>
      </c>
      <c r="Z44" s="39" t="s">
        <v>5</v>
      </c>
      <c r="AA44" s="34" t="s">
        <v>15</v>
      </c>
      <c r="AB44" s="39" t="s">
        <v>6</v>
      </c>
      <c r="AC44" s="44" t="s">
        <v>15</v>
      </c>
      <c r="AD44" s="45" t="s">
        <v>54</v>
      </c>
      <c r="AE44" s="44" t="s">
        <v>15</v>
      </c>
      <c r="AF44" s="39" t="s">
        <v>283</v>
      </c>
      <c r="AG44" s="38" t="s">
        <v>15</v>
      </c>
      <c r="AH44" s="39" t="s">
        <v>266</v>
      </c>
      <c r="AI44" s="21" t="s">
        <v>15</v>
      </c>
      <c r="AJ44" s="39" t="s">
        <v>9</v>
      </c>
      <c r="AK44" s="44" t="s">
        <v>15</v>
      </c>
      <c r="AL44" s="46" t="s">
        <v>61</v>
      </c>
      <c r="AM44" s="18" t="s">
        <v>15</v>
      </c>
      <c r="AN44" s="46" t="s">
        <v>58</v>
      </c>
      <c r="AO44" s="47" t="s">
        <v>15</v>
      </c>
      <c r="AP44" s="48" t="s">
        <v>10</v>
      </c>
      <c r="AQ44" s="21" t="s">
        <v>15</v>
      </c>
      <c r="AR44" s="48" t="s">
        <v>12</v>
      </c>
      <c r="AS44" s="21" t="s">
        <v>15</v>
      </c>
      <c r="AT44" s="45" t="s">
        <v>59</v>
      </c>
      <c r="AU44" s="24" t="s">
        <v>15</v>
      </c>
      <c r="AV44" s="39" t="s">
        <v>15</v>
      </c>
      <c r="AW44" s="34" t="s">
        <v>15</v>
      </c>
    </row>
    <row r="45" spans="1:49" x14ac:dyDescent="0.3">
      <c r="A45" s="53" t="b">
        <f t="shared" si="0"/>
        <v>0</v>
      </c>
      <c r="B45" s="54" t="e">
        <f>IF($B$1=F24,G24,IF($B$1=I24,J24,IF($B$1=L24,M24,IF($B$1=N24,O24,IF($B$1=P24,Q24,IF($B$1=R24,S24,IF($B$1=T24,U24,IF($B$1=V24,W24,IF($B$1=X24,Y24,IF($B$1=Z24,AA25,IF($B$1=AB24,AC24,IF($B$1=AD24,AE24,IF($B$1=AF24,AG24,IF($B$1=AH24,AI24,IF($B$1=AJ24,AK24,IF($B$1=AL24,AM24,IF($B$1=AT24,AU24,IF($B$1=#REF!,AV24))))))))))))))))))</f>
        <v>#REF!</v>
      </c>
      <c r="C45" s="55" t="e">
        <f>IF($C$1=F24,G24,IF($C$1=I24,J24,IF($C$1=L24,M24,IF($C$1=N24,O24,IF($C$1=P24,Q24,IF($C$1=R24,S24,IF($C$1=T24,U24,IF($C$1=V24,W24,IF($C$1=X24,Y24,IF($C$1=Z24,AA25,IF($C$1=AB24,AC24,IF($C$1=AD24,AE24,IF($C$1=AF24,AG24,IF($C$1=AH24,AI24,IF($C$1=AJ24,AK24,IF($C$1=AL24,AM24,IF($C$1=AT24,AU24,IF($C$1=#REF!,AV24))))))))))))))))))</f>
        <v>#REF!</v>
      </c>
      <c r="D45" s="56" t="str">
        <f>IF($D$1=F24,G24,IF($D$1=I24,J24,IF($D$1=L24,M24,IF($D$1=N24,O24,IF($D$1=P24,Q24,IF($D$1=R24,S24,IF($D$1=T24,U24,IF($D$1=V24,W24,IF($D$1=X24,Y24,IF($D$1=Z24,AA25,IF($D$1=AB24,AC24,IF($D$1=AD24,AE24,IF($D$1=AF24,AG24,IF($D$1=AH24,AI24,IF($D$1=AJ24,AK24,IF($D$1=AL24,AM24,IF($D$1=AT24,AU24,IF($D$1=#REF!,AV24))))))))))))))))))</f>
        <v>*</v>
      </c>
      <c r="F45" s="39" t="s">
        <v>24</v>
      </c>
      <c r="G45" s="57" t="s">
        <v>15</v>
      </c>
      <c r="H45" s="36"/>
      <c r="I45" s="39" t="s">
        <v>55</v>
      </c>
      <c r="J45" t="s">
        <v>197</v>
      </c>
      <c r="K45" s="36" t="s">
        <v>63</v>
      </c>
      <c r="L45" s="39" t="s">
        <v>2</v>
      </c>
      <c r="M45" s="34" t="s">
        <v>15</v>
      </c>
      <c r="N45" s="39" t="s">
        <v>3</v>
      </c>
      <c r="O45" s="34" t="s">
        <v>15</v>
      </c>
      <c r="P45" s="39" t="s">
        <v>4</v>
      </c>
      <c r="Q45" s="34" t="s">
        <v>15</v>
      </c>
      <c r="R45" s="39" t="s">
        <v>0</v>
      </c>
      <c r="S45" s="34" t="s">
        <v>15</v>
      </c>
      <c r="T45" s="39" t="s">
        <v>25</v>
      </c>
      <c r="U45" s="34" t="s">
        <v>15</v>
      </c>
      <c r="V45" s="39" t="s">
        <v>56</v>
      </c>
      <c r="W45" s="34" t="s">
        <v>15</v>
      </c>
      <c r="X45" s="44" t="s">
        <v>7</v>
      </c>
      <c r="Y45" s="44" t="s">
        <v>15</v>
      </c>
      <c r="Z45" s="39" t="s">
        <v>5</v>
      </c>
      <c r="AA45" s="34" t="s">
        <v>15</v>
      </c>
      <c r="AB45" s="39" t="s">
        <v>6</v>
      </c>
      <c r="AC45" s="44" t="s">
        <v>15</v>
      </c>
      <c r="AD45" s="45" t="s">
        <v>54</v>
      </c>
      <c r="AE45" s="44" t="s">
        <v>15</v>
      </c>
      <c r="AF45" s="39" t="s">
        <v>283</v>
      </c>
      <c r="AG45" s="38" t="s">
        <v>15</v>
      </c>
      <c r="AH45" s="39" t="s">
        <v>266</v>
      </c>
      <c r="AI45" s="21" t="s">
        <v>15</v>
      </c>
      <c r="AJ45" s="39" t="s">
        <v>9</v>
      </c>
      <c r="AK45" s="44" t="s">
        <v>15</v>
      </c>
      <c r="AL45" s="46" t="s">
        <v>61</v>
      </c>
      <c r="AM45" s="18" t="s">
        <v>15</v>
      </c>
      <c r="AN45" s="46" t="s">
        <v>58</v>
      </c>
      <c r="AO45" s="47" t="s">
        <v>15</v>
      </c>
      <c r="AP45" s="48" t="s">
        <v>10</v>
      </c>
      <c r="AQ45" s="21" t="s">
        <v>15</v>
      </c>
      <c r="AR45" s="48" t="s">
        <v>12</v>
      </c>
      <c r="AS45" s="21" t="s">
        <v>15</v>
      </c>
      <c r="AT45" s="45" t="s">
        <v>59</v>
      </c>
      <c r="AU45" s="24" t="s">
        <v>15</v>
      </c>
      <c r="AV45" s="39" t="s">
        <v>15</v>
      </c>
      <c r="AW45" s="34" t="s">
        <v>15</v>
      </c>
    </row>
    <row r="46" spans="1:49" x14ac:dyDescent="0.3">
      <c r="A46" s="53" t="b">
        <f t="shared" si="0"/>
        <v>0</v>
      </c>
      <c r="B46" s="54" t="e">
        <f>IF($B$1=F25,G25,IF($B$1=I25,J25,IF($B$1=L25,M25,IF($B$1=N25,O25,IF($B$1=P25,Q25,IF($B$1=R25,S25,IF($B$1=T25,U25,IF($B$1=V25,W25,IF($B$1=X25,Y25,IF($B$1=Z25,AA26,IF($B$1=AB25,AC25,IF($B$1=AD25,AE25,IF($B$1=AF25,AG25,IF($B$1=AH25,AI25,IF($B$1=AJ25,AK25,IF($B$1=AL25,AM25,IF($B$1=AT25,AU25,IF($B$1=#REF!,AV25))))))))))))))))))</f>
        <v>#REF!</v>
      </c>
      <c r="C46" s="55" t="e">
        <f>IF($C$1=F25,G25,IF($C$1=I25,J25,IF($C$1=L25,M25,IF($C$1=N25,O25,IF($C$1=P25,Q25,IF($C$1=R25,S25,IF($C$1=T25,U25,IF($C$1=V25,W25,IF($C$1=X25,Y25,IF($C$1=Z25,AA26,IF($C$1=AB25,AC25,IF($C$1=AD25,AE25,IF($C$1=AF25,AG25,IF($C$1=AH25,AI25,IF($C$1=AJ25,AK25,IF($C$1=AL25,AM25,IF($C$1=AT25,AU25,IF($C$1=#REF!,AV25))))))))))))))))))</f>
        <v>#REF!</v>
      </c>
      <c r="D46" s="56" t="str">
        <f>IF($D$1=F25,G25,IF($D$1=I25,J25,IF($D$1=L25,M25,IF($D$1=N25,O25,IF($D$1=P25,Q25,IF($D$1=R25,S25,IF($D$1=T25,U25,IF($D$1=V25,W25,IF($D$1=X25,Y25,IF($D$1=Z25,AA26,IF($D$1=AB25,AC25,IF($D$1=AD25,AE25,IF($D$1=AF25,AG25,IF($D$1=AH25,AI25,IF($D$1=AJ25,AK25,IF($D$1=AL25,AM25,IF($D$1=AT25,AU25,IF($D$1=#REF!,AV25))))))))))))))))))</f>
        <v>*</v>
      </c>
      <c r="F46" s="39" t="s">
        <v>24</v>
      </c>
      <c r="G46" s="57" t="s">
        <v>15</v>
      </c>
      <c r="H46" s="36"/>
      <c r="I46" s="39" t="s">
        <v>55</v>
      </c>
      <c r="J46" t="s">
        <v>377</v>
      </c>
      <c r="K46" s="36" t="s">
        <v>63</v>
      </c>
      <c r="L46" s="39" t="s">
        <v>2</v>
      </c>
      <c r="M46" s="34" t="s">
        <v>15</v>
      </c>
      <c r="N46" s="39" t="s">
        <v>3</v>
      </c>
      <c r="O46" s="34" t="s">
        <v>15</v>
      </c>
      <c r="P46" s="39" t="s">
        <v>4</v>
      </c>
      <c r="Q46" s="34" t="s">
        <v>15</v>
      </c>
      <c r="R46" s="39" t="s">
        <v>0</v>
      </c>
      <c r="S46" s="34" t="s">
        <v>15</v>
      </c>
      <c r="T46" s="39" t="s">
        <v>25</v>
      </c>
      <c r="U46" s="34" t="s">
        <v>15</v>
      </c>
      <c r="V46" s="39" t="s">
        <v>56</v>
      </c>
      <c r="W46" s="34" t="s">
        <v>15</v>
      </c>
      <c r="X46" s="44" t="s">
        <v>7</v>
      </c>
      <c r="Y46" s="44" t="s">
        <v>15</v>
      </c>
      <c r="Z46" s="39" t="s">
        <v>5</v>
      </c>
      <c r="AA46" s="34" t="s">
        <v>15</v>
      </c>
      <c r="AB46" s="39" t="s">
        <v>6</v>
      </c>
      <c r="AC46" s="44" t="s">
        <v>15</v>
      </c>
      <c r="AD46" s="45" t="s">
        <v>54</v>
      </c>
      <c r="AE46" s="44" t="s">
        <v>15</v>
      </c>
      <c r="AF46" s="39" t="s">
        <v>283</v>
      </c>
      <c r="AG46" s="38" t="s">
        <v>15</v>
      </c>
      <c r="AH46" s="39" t="s">
        <v>266</v>
      </c>
      <c r="AI46" s="21" t="s">
        <v>15</v>
      </c>
      <c r="AJ46" s="39" t="s">
        <v>9</v>
      </c>
      <c r="AK46" s="44" t="s">
        <v>15</v>
      </c>
      <c r="AL46" s="46" t="s">
        <v>61</v>
      </c>
      <c r="AM46" s="18" t="s">
        <v>15</v>
      </c>
      <c r="AN46" s="46" t="s">
        <v>58</v>
      </c>
      <c r="AO46" s="47" t="s">
        <v>15</v>
      </c>
      <c r="AP46" s="48" t="s">
        <v>10</v>
      </c>
      <c r="AQ46" s="21" t="s">
        <v>15</v>
      </c>
      <c r="AR46" s="48" t="s">
        <v>12</v>
      </c>
      <c r="AS46" s="21" t="s">
        <v>15</v>
      </c>
      <c r="AT46" s="45" t="s">
        <v>59</v>
      </c>
      <c r="AU46" s="24" t="s">
        <v>15</v>
      </c>
      <c r="AV46" s="39" t="s">
        <v>15</v>
      </c>
      <c r="AW46" s="34" t="s">
        <v>15</v>
      </c>
    </row>
    <row r="47" spans="1:49" x14ac:dyDescent="0.3">
      <c r="A47" s="53" t="b">
        <f t="shared" si="0"/>
        <v>0</v>
      </c>
      <c r="B47" s="54" t="e">
        <f>IF($B$1=F26,G26,IF($B$1=I26,J26,IF($B$1=L26,M26,IF($B$1=N26,O26,IF($B$1=P26,Q26,IF($B$1=R26,S26,IF($B$1=T26,U26,IF($B$1=V26,W26,IF($B$1=X26,Y26,IF($B$1=Z26,AA27,IF($B$1=AB26,AC26,IF($B$1=AD26,AE26,IF($B$1=AF26,AG26,IF($B$1=AH26,AI26,IF($B$1=AJ26,AK26,IF($B$1=AL26,AM26,IF($B$1=AT26,AU26,IF($B$1=#REF!,AV26))))))))))))))))))</f>
        <v>#REF!</v>
      </c>
      <c r="C47" s="55" t="e">
        <f>IF($C$1=F26,G26,IF($C$1=I26,J26,IF($C$1=L26,M26,IF($C$1=N26,O26,IF($C$1=P26,Q26,IF($C$1=R26,S26,IF($C$1=T26,U26,IF($C$1=V26,W26,IF($C$1=X26,Y26,IF($C$1=Z26,AA27,IF($C$1=AB26,AC26,IF($C$1=AD26,AE26,IF($C$1=AF26,AG26,IF($C$1=AH26,AI26,IF($C$1=AJ26,AK26,IF($C$1=AL26,AM26,IF($C$1=AT26,AU26,IF($C$1=#REF!,AV26))))))))))))))))))</f>
        <v>#REF!</v>
      </c>
      <c r="D47" s="56" t="str">
        <f>IF($D$1=F26,G26,IF($D$1=I26,J26,IF($D$1=L26,M26,IF($D$1=N26,O26,IF($D$1=P26,Q26,IF($D$1=R26,S26,IF($D$1=T26,U26,IF($D$1=V26,W26,IF($D$1=X26,Y26,IF($D$1=Z26,AA27,IF($D$1=AB26,AC26,IF($D$1=AD26,AE26,IF($D$1=AF26,AG26,IF($D$1=AH26,AI26,IF($D$1=AJ26,AK26,IF($D$1=AL26,AM26,IF($D$1=AT26,AU26,IF($D$1=#REF!,AV26))))))))))))))))))</f>
        <v>*</v>
      </c>
      <c r="F47" s="39" t="s">
        <v>24</v>
      </c>
      <c r="G47" s="57" t="s">
        <v>15</v>
      </c>
      <c r="H47" s="36"/>
      <c r="I47" s="39" t="s">
        <v>55</v>
      </c>
      <c r="J47" t="s">
        <v>260</v>
      </c>
      <c r="K47" s="36" t="s">
        <v>63</v>
      </c>
      <c r="L47" s="39" t="s">
        <v>2</v>
      </c>
      <c r="M47" s="34" t="s">
        <v>15</v>
      </c>
      <c r="N47" s="39" t="s">
        <v>3</v>
      </c>
      <c r="O47" s="34" t="s">
        <v>15</v>
      </c>
      <c r="P47" s="39" t="s">
        <v>4</v>
      </c>
      <c r="Q47" s="34" t="s">
        <v>15</v>
      </c>
      <c r="R47" s="39" t="s">
        <v>0</v>
      </c>
      <c r="S47" s="34" t="s">
        <v>15</v>
      </c>
      <c r="T47" s="39" t="s">
        <v>25</v>
      </c>
      <c r="U47" s="34" t="s">
        <v>15</v>
      </c>
      <c r="V47" s="39" t="s">
        <v>56</v>
      </c>
      <c r="W47" s="34" t="s">
        <v>15</v>
      </c>
      <c r="X47" s="44" t="s">
        <v>7</v>
      </c>
      <c r="Y47" s="44" t="s">
        <v>15</v>
      </c>
      <c r="Z47" s="39" t="s">
        <v>5</v>
      </c>
      <c r="AA47" s="34" t="s">
        <v>15</v>
      </c>
      <c r="AB47" s="39" t="s">
        <v>6</v>
      </c>
      <c r="AC47" s="44" t="s">
        <v>15</v>
      </c>
      <c r="AD47" s="45" t="s">
        <v>54</v>
      </c>
      <c r="AE47" s="44" t="s">
        <v>15</v>
      </c>
      <c r="AF47" s="39" t="s">
        <v>283</v>
      </c>
      <c r="AG47" s="38" t="s">
        <v>15</v>
      </c>
      <c r="AH47" s="39" t="s">
        <v>266</v>
      </c>
      <c r="AI47" s="21" t="s">
        <v>15</v>
      </c>
      <c r="AJ47" s="39" t="s">
        <v>9</v>
      </c>
      <c r="AK47" s="44" t="s">
        <v>15</v>
      </c>
      <c r="AL47" s="46" t="s">
        <v>61</v>
      </c>
      <c r="AM47" s="18" t="s">
        <v>15</v>
      </c>
      <c r="AN47" s="46" t="s">
        <v>58</v>
      </c>
      <c r="AO47" s="47" t="s">
        <v>15</v>
      </c>
      <c r="AP47" s="48" t="s">
        <v>10</v>
      </c>
      <c r="AQ47" s="21" t="s">
        <v>15</v>
      </c>
      <c r="AR47" s="48" t="s">
        <v>12</v>
      </c>
      <c r="AS47" s="21" t="s">
        <v>15</v>
      </c>
      <c r="AT47" s="45" t="s">
        <v>59</v>
      </c>
      <c r="AU47" s="24" t="s">
        <v>15</v>
      </c>
      <c r="AV47" s="39" t="s">
        <v>15</v>
      </c>
      <c r="AW47" s="34" t="s">
        <v>15</v>
      </c>
    </row>
    <row r="48" spans="1:49" x14ac:dyDescent="0.3">
      <c r="A48" s="53" t="b">
        <f t="shared" si="0"/>
        <v>0</v>
      </c>
      <c r="B48" s="54" t="e">
        <f>IF($B$1=F27,G27,IF($B$1=I27,J27,IF($B$1=L27,M27,IF($B$1=N27,O27,IF($B$1=P27,Q27,IF($B$1=R27,S27,IF($B$1=T27,U27,IF($B$1=V27,W27,IF($B$1=X27,Y27,IF($B$1=Z27,AA28,IF($B$1=AB27,AC27,IF($B$1=AD27,AE27,IF($B$1=AF27,AG27,IF($B$1=AH27,AI27,IF($B$1=AJ27,AK27,IF($B$1=AL27,AM27,IF($B$1=AT27,AU27,IF($B$1=#REF!,AV27))))))))))))))))))</f>
        <v>#REF!</v>
      </c>
      <c r="C48" s="55" t="e">
        <f>IF($C$1=F27,G27,IF($C$1=I27,J27,IF($C$1=L27,M27,IF($C$1=N27,O27,IF($C$1=P27,Q27,IF($C$1=R27,S27,IF($C$1=T27,U27,IF($C$1=V27,W27,IF($C$1=X27,Y27,IF($C$1=Z27,AA28,IF($C$1=AB27,AC27,IF($C$1=AD27,AE27,IF($C$1=AF27,AG27,IF($C$1=AH27,AI27,IF($C$1=AJ27,AK27,IF($C$1=AL27,AM27,IF($C$1=AT27,AU27,IF($C$1=#REF!,AV27))))))))))))))))))</f>
        <v>#REF!</v>
      </c>
      <c r="D48" s="56" t="str">
        <f>IF($D$1=F27,G27,IF($D$1=I27,J27,IF($D$1=L27,M27,IF($D$1=N27,O27,IF($D$1=P27,Q27,IF($D$1=R27,S27,IF($D$1=T27,U27,IF($D$1=V27,W27,IF($D$1=X27,Y27,IF($D$1=Z27,AA28,IF($D$1=AB27,AC27,IF($D$1=AD27,AE27,IF($D$1=AF27,AG27,IF($D$1=AH27,AI27,IF($D$1=AJ27,AK27,IF($D$1=AL27,AM27,IF($D$1=AT27,AU27,IF($D$1=#REF!,AV27))))))))))))))))))</f>
        <v>*</v>
      </c>
      <c r="F48" s="39" t="s">
        <v>24</v>
      </c>
      <c r="G48" s="57" t="s">
        <v>15</v>
      </c>
      <c r="H48" s="36"/>
      <c r="I48" s="39" t="s">
        <v>55</v>
      </c>
      <c r="J48" t="s">
        <v>368</v>
      </c>
      <c r="K48" s="36" t="s">
        <v>63</v>
      </c>
      <c r="L48" s="39" t="s">
        <v>2</v>
      </c>
      <c r="M48" s="34" t="s">
        <v>15</v>
      </c>
      <c r="N48" s="39" t="s">
        <v>3</v>
      </c>
      <c r="O48" s="34" t="s">
        <v>15</v>
      </c>
      <c r="P48" s="39" t="s">
        <v>4</v>
      </c>
      <c r="Q48" s="34" t="s">
        <v>15</v>
      </c>
      <c r="R48" s="39" t="s">
        <v>0</v>
      </c>
      <c r="S48" s="34" t="s">
        <v>15</v>
      </c>
      <c r="T48" s="39" t="s">
        <v>25</v>
      </c>
      <c r="U48" s="34" t="s">
        <v>15</v>
      </c>
      <c r="V48" s="39" t="s">
        <v>56</v>
      </c>
      <c r="W48" s="34" t="s">
        <v>15</v>
      </c>
      <c r="X48" s="44" t="s">
        <v>7</v>
      </c>
      <c r="Y48" s="44" t="s">
        <v>15</v>
      </c>
      <c r="Z48" s="39" t="s">
        <v>5</v>
      </c>
      <c r="AA48" s="34" t="s">
        <v>15</v>
      </c>
      <c r="AB48" s="39" t="s">
        <v>6</v>
      </c>
      <c r="AC48" s="44" t="s">
        <v>15</v>
      </c>
      <c r="AD48" s="45" t="s">
        <v>54</v>
      </c>
      <c r="AE48" s="44" t="s">
        <v>15</v>
      </c>
      <c r="AF48" s="39" t="s">
        <v>283</v>
      </c>
      <c r="AG48" s="38" t="s">
        <v>15</v>
      </c>
      <c r="AH48" s="39" t="s">
        <v>266</v>
      </c>
      <c r="AI48" s="21" t="s">
        <v>15</v>
      </c>
      <c r="AJ48" s="39" t="s">
        <v>9</v>
      </c>
      <c r="AK48" s="44" t="s">
        <v>15</v>
      </c>
      <c r="AL48" s="46" t="s">
        <v>61</v>
      </c>
      <c r="AM48" s="18" t="s">
        <v>15</v>
      </c>
      <c r="AN48" s="46" t="s">
        <v>58</v>
      </c>
      <c r="AO48" s="47" t="s">
        <v>15</v>
      </c>
      <c r="AP48" s="48" t="s">
        <v>10</v>
      </c>
      <c r="AQ48" s="21" t="s">
        <v>15</v>
      </c>
      <c r="AR48" s="48" t="s">
        <v>12</v>
      </c>
      <c r="AS48" s="21" t="s">
        <v>15</v>
      </c>
      <c r="AT48" s="45" t="s">
        <v>59</v>
      </c>
      <c r="AU48" s="24" t="s">
        <v>15</v>
      </c>
      <c r="AV48" s="39" t="s">
        <v>15</v>
      </c>
      <c r="AW48" s="34" t="s">
        <v>15</v>
      </c>
    </row>
    <row r="49" spans="1:49" x14ac:dyDescent="0.3">
      <c r="A49" s="53" t="b">
        <f t="shared" si="0"/>
        <v>0</v>
      </c>
      <c r="B49" s="54" t="e">
        <f>IF($B$1=F28,G28,IF($B$1=I28,J28,IF($B$1=L28,M28,IF($B$1=N28,O28,IF($B$1=P28,Q28,IF($B$1=R28,S28,IF($B$1=T28,U28,IF($B$1=V28,W28,IF($B$1=X28,Y28,IF($B$1=Z28,AA29,IF($B$1=AB28,AC28,IF($B$1=AD28,AE28,IF($B$1=AF28,AG28,IF($B$1=AH28,AI28,IF($B$1=AJ28,AK28,IF($B$1=AL28,AM28,IF($B$1=AT28,AU28,IF($B$1=#REF!,AV28))))))))))))))))))</f>
        <v>#REF!</v>
      </c>
      <c r="C49" s="55" t="e">
        <f>IF($C$1=F28,G28,IF($C$1=I28,J28,IF($C$1=L28,M28,IF($C$1=N28,O28,IF($C$1=P28,Q28,IF($C$1=R28,S28,IF($C$1=T28,U28,IF($C$1=V28,W28,IF($C$1=X28,Y28,IF($C$1=Z28,AA29,IF($C$1=AB28,AC28,IF($C$1=AD28,AE28,IF($C$1=AF28,AG28,IF($C$1=AH28,AI28,IF($C$1=AJ28,AK28,IF($C$1=AL28,AM28,IF($C$1=AT28,AU28,IF($C$1=#REF!,AV28))))))))))))))))))</f>
        <v>#REF!</v>
      </c>
      <c r="D49" s="56" t="str">
        <f>IF($D$1=F28,G28,IF($D$1=I28,J28,IF($D$1=L28,M28,IF($D$1=N28,O28,IF($D$1=P28,Q28,IF($D$1=R28,S28,IF($D$1=T28,U28,IF($D$1=V28,W28,IF($D$1=X28,Y28,IF($D$1=Z28,AA29,IF($D$1=AB28,AC28,IF($D$1=AD28,AE28,IF($D$1=AF28,AG28,IF($D$1=AH28,AI28,IF($D$1=AJ28,AK28,IF($D$1=AL28,AM28,IF($D$1=AT28,AU28,IF($D$1=#REF!,AV28))))))))))))))))))</f>
        <v>*</v>
      </c>
      <c r="F49" s="39" t="s">
        <v>24</v>
      </c>
      <c r="G49" s="57" t="s">
        <v>15</v>
      </c>
      <c r="H49" s="36"/>
      <c r="I49" s="39" t="s">
        <v>55</v>
      </c>
      <c r="J49" t="s">
        <v>378</v>
      </c>
      <c r="K49" s="36" t="s">
        <v>63</v>
      </c>
      <c r="L49" s="39" t="s">
        <v>2</v>
      </c>
      <c r="M49" s="34" t="s">
        <v>15</v>
      </c>
      <c r="N49" s="39" t="s">
        <v>3</v>
      </c>
      <c r="O49" s="34" t="s">
        <v>15</v>
      </c>
      <c r="P49" s="39" t="s">
        <v>4</v>
      </c>
      <c r="Q49" s="34" t="s">
        <v>15</v>
      </c>
      <c r="R49" s="39" t="s">
        <v>0</v>
      </c>
      <c r="S49" s="34" t="s">
        <v>15</v>
      </c>
      <c r="T49" s="39" t="s">
        <v>25</v>
      </c>
      <c r="U49" s="34" t="s">
        <v>15</v>
      </c>
      <c r="V49" s="39" t="s">
        <v>56</v>
      </c>
      <c r="W49" s="34" t="s">
        <v>15</v>
      </c>
      <c r="X49" s="44" t="s">
        <v>7</v>
      </c>
      <c r="Y49" s="44" t="s">
        <v>15</v>
      </c>
      <c r="Z49" s="39" t="s">
        <v>5</v>
      </c>
      <c r="AA49" s="34" t="s">
        <v>15</v>
      </c>
      <c r="AB49" s="39" t="s">
        <v>6</v>
      </c>
      <c r="AC49" s="44" t="s">
        <v>15</v>
      </c>
      <c r="AD49" s="45" t="s">
        <v>54</v>
      </c>
      <c r="AE49" s="44" t="s">
        <v>15</v>
      </c>
      <c r="AF49" s="39" t="s">
        <v>283</v>
      </c>
      <c r="AG49" s="38" t="s">
        <v>15</v>
      </c>
      <c r="AH49" s="39" t="s">
        <v>266</v>
      </c>
      <c r="AI49" s="21" t="s">
        <v>15</v>
      </c>
      <c r="AJ49" s="39" t="s">
        <v>9</v>
      </c>
      <c r="AK49" s="44" t="s">
        <v>15</v>
      </c>
      <c r="AL49" s="46" t="s">
        <v>61</v>
      </c>
      <c r="AM49" s="18" t="s">
        <v>15</v>
      </c>
      <c r="AN49" s="46" t="s">
        <v>58</v>
      </c>
      <c r="AO49" s="47" t="s">
        <v>15</v>
      </c>
      <c r="AP49" s="48" t="s">
        <v>10</v>
      </c>
      <c r="AQ49" s="21" t="s">
        <v>15</v>
      </c>
      <c r="AR49" s="48" t="s">
        <v>12</v>
      </c>
      <c r="AS49" s="21" t="s">
        <v>15</v>
      </c>
      <c r="AT49" s="45" t="s">
        <v>59</v>
      </c>
      <c r="AU49" s="24" t="s">
        <v>15</v>
      </c>
      <c r="AV49" s="39" t="s">
        <v>15</v>
      </c>
      <c r="AW49" s="34" t="s">
        <v>15</v>
      </c>
    </row>
    <row r="50" spans="1:49" x14ac:dyDescent="0.3">
      <c r="A50" s="53" t="b">
        <f t="shared" si="0"/>
        <v>0</v>
      </c>
      <c r="B50" s="54" t="e">
        <f>IF($B$1=F29,G29,IF($B$1=I29,J29,IF($B$1=L29,M29,IF($B$1=N29,O29,IF($B$1=P29,Q29,IF($B$1=R29,S29,IF($B$1=T29,U29,IF($B$1=V29,W29,IF($B$1=X29,Y29,IF($B$1=Z29,AA30,IF($B$1=AB29,AC29,IF($B$1=AD29,AE29,IF($B$1=AF29,AG29,IF($B$1=AH29,AI29,IF($B$1=AJ29,AK29,IF($B$1=AL29,AM29,IF($B$1=AT29,AU29,IF($B$1=#REF!,AV29))))))))))))))))))</f>
        <v>#REF!</v>
      </c>
      <c r="C50" s="55" t="e">
        <f>IF($C$1=F29,G29,IF($C$1=I29,J29,IF($C$1=L29,M29,IF($C$1=N29,O29,IF($C$1=P29,Q29,IF($C$1=R29,S29,IF($C$1=T29,U29,IF($C$1=V29,W29,IF($C$1=X29,Y29,IF($C$1=Z29,AA30,IF($C$1=AB29,AC29,IF($C$1=AD29,AE29,IF($C$1=AF29,AG29,IF($C$1=AH29,AI29,IF($C$1=AJ29,AK29,IF($C$1=AL29,AM29,IF($C$1=AT29,AU29,IF($C$1=#REF!,AV29))))))))))))))))))</f>
        <v>#REF!</v>
      </c>
      <c r="D50" s="56" t="str">
        <f>IF($D$1=F29,G29,IF($D$1=I29,J29,IF($D$1=L29,M29,IF($D$1=N29,O29,IF($D$1=P29,Q29,IF($D$1=R29,S29,IF($D$1=T29,U29,IF($D$1=V29,W29,IF($D$1=X29,Y29,IF($D$1=Z29,AA30,IF($D$1=AB29,AC29,IF($D$1=AD29,AE29,IF($D$1=AF29,AG29,IF($D$1=AH29,AI29,IF($D$1=AJ29,AK29,IF($D$1=AL29,AM29,IF($D$1=AT29,AU29,IF($D$1=#REF!,AV29))))))))))))))))))</f>
        <v>*</v>
      </c>
      <c r="F50" s="39" t="s">
        <v>24</v>
      </c>
      <c r="G50" s="57" t="s">
        <v>15</v>
      </c>
      <c r="H50" s="36"/>
      <c r="I50" s="39" t="s">
        <v>55</v>
      </c>
      <c r="J50" t="s">
        <v>379</v>
      </c>
      <c r="K50" s="36" t="s">
        <v>63</v>
      </c>
      <c r="L50" s="39" t="s">
        <v>2</v>
      </c>
      <c r="M50" s="34" t="s">
        <v>15</v>
      </c>
      <c r="N50" s="39" t="s">
        <v>3</v>
      </c>
      <c r="O50" s="34" t="s">
        <v>15</v>
      </c>
      <c r="P50" s="39" t="s">
        <v>4</v>
      </c>
      <c r="Q50" s="34" t="s">
        <v>15</v>
      </c>
      <c r="R50" s="39" t="s">
        <v>0</v>
      </c>
      <c r="S50" s="34" t="s">
        <v>15</v>
      </c>
      <c r="T50" s="39" t="s">
        <v>25</v>
      </c>
      <c r="U50" s="34" t="s">
        <v>15</v>
      </c>
      <c r="V50" s="39" t="s">
        <v>56</v>
      </c>
      <c r="W50" s="34" t="s">
        <v>15</v>
      </c>
      <c r="X50" s="44" t="s">
        <v>7</v>
      </c>
      <c r="Y50" s="44" t="s">
        <v>15</v>
      </c>
      <c r="Z50" s="39" t="s">
        <v>5</v>
      </c>
      <c r="AA50" s="34" t="s">
        <v>15</v>
      </c>
      <c r="AB50" s="39" t="s">
        <v>6</v>
      </c>
      <c r="AC50" s="44" t="s">
        <v>15</v>
      </c>
      <c r="AD50" s="45" t="s">
        <v>54</v>
      </c>
      <c r="AE50" s="44" t="s">
        <v>15</v>
      </c>
      <c r="AF50" s="39" t="s">
        <v>283</v>
      </c>
      <c r="AG50" s="38" t="s">
        <v>15</v>
      </c>
      <c r="AH50" s="39" t="s">
        <v>266</v>
      </c>
      <c r="AI50" s="21" t="s">
        <v>15</v>
      </c>
      <c r="AJ50" s="39" t="s">
        <v>9</v>
      </c>
      <c r="AK50" s="44" t="s">
        <v>15</v>
      </c>
      <c r="AL50" s="46" t="s">
        <v>61</v>
      </c>
      <c r="AM50" s="18" t="s">
        <v>15</v>
      </c>
      <c r="AN50" s="46" t="s">
        <v>58</v>
      </c>
      <c r="AO50" s="47" t="s">
        <v>15</v>
      </c>
      <c r="AP50" s="48" t="s">
        <v>10</v>
      </c>
      <c r="AQ50" s="21" t="s">
        <v>15</v>
      </c>
      <c r="AR50" s="48" t="s">
        <v>12</v>
      </c>
      <c r="AS50" s="21" t="s">
        <v>15</v>
      </c>
      <c r="AT50" s="45" t="s">
        <v>59</v>
      </c>
      <c r="AU50" s="24" t="s">
        <v>15</v>
      </c>
      <c r="AV50" s="39" t="s">
        <v>15</v>
      </c>
      <c r="AW50" s="34" t="s">
        <v>15</v>
      </c>
    </row>
    <row r="51" spans="1:49" x14ac:dyDescent="0.3">
      <c r="A51" s="53" t="b">
        <f t="shared" si="0"/>
        <v>0</v>
      </c>
      <c r="B51" s="54" t="e">
        <f>IF($B$1=F30,G30,IF($B$1=I30,J30,IF($B$1=L30,M30,IF($B$1=N30,O30,IF($B$1=P30,Q30,IF($B$1=R30,S30,IF($B$1=T30,U30,IF($B$1=V30,W30,IF($B$1=X30,Y30,IF($B$1=Z30,AA31,IF($B$1=AB30,AC30,IF($B$1=AD30,AE30,IF($B$1=AF30,AG30,IF($B$1=AH30,AI30,IF($B$1=AJ30,AK30,IF($B$1=AL30,AM30,IF($B$1=AT30,AU30,IF($B$1=#REF!,AV30))))))))))))))))))</f>
        <v>#REF!</v>
      </c>
      <c r="C51" s="55" t="e">
        <f>IF($C$1=F30,G30,IF($C$1=I30,J30,IF($C$1=L30,M30,IF($C$1=N30,O30,IF($C$1=P30,Q30,IF($C$1=R30,S30,IF($C$1=T30,U30,IF($C$1=V30,W30,IF($C$1=X30,Y30,IF($C$1=Z30,AA31,IF($C$1=AB30,AC30,IF($C$1=AD30,AE30,IF($C$1=AF30,AG30,IF($C$1=AH30,AI30,IF($C$1=AJ30,AK30,IF($C$1=AL30,AM30,IF($C$1=AT30,AU30,IF($C$1=#REF!,AV30))))))))))))))))))</f>
        <v>#REF!</v>
      </c>
      <c r="D51" s="56" t="str">
        <f>IF($D$1=F30,G30,IF($D$1=I30,J30,IF($D$1=L30,M30,IF($D$1=N30,O30,IF($D$1=P30,Q30,IF($D$1=R30,S30,IF($D$1=T30,U30,IF($D$1=V30,W30,IF($D$1=X30,Y30,IF($D$1=Z30,AA31,IF($D$1=AB30,AC30,IF($D$1=AD30,AE30,IF($D$1=AF30,AG30,IF($D$1=AH30,AI30,IF($D$1=AJ30,AK30,IF($D$1=AL30,AM30,IF($D$1=AT30,AU30,IF($D$1=#REF!,AV30))))))))))))))))))</f>
        <v>*</v>
      </c>
      <c r="F51" s="39" t="s">
        <v>24</v>
      </c>
      <c r="G51" s="57" t="s">
        <v>15</v>
      </c>
      <c r="H51" s="36"/>
      <c r="I51" s="39" t="s">
        <v>55</v>
      </c>
      <c r="J51" t="s">
        <v>149</v>
      </c>
      <c r="K51" s="36" t="s">
        <v>63</v>
      </c>
      <c r="L51" s="39" t="s">
        <v>2</v>
      </c>
      <c r="M51" s="34" t="s">
        <v>15</v>
      </c>
      <c r="N51" s="39" t="s">
        <v>3</v>
      </c>
      <c r="O51" s="34" t="s">
        <v>15</v>
      </c>
      <c r="P51" s="39" t="s">
        <v>4</v>
      </c>
      <c r="Q51" s="34" t="s">
        <v>15</v>
      </c>
      <c r="R51" s="39" t="s">
        <v>0</v>
      </c>
      <c r="S51" s="34" t="s">
        <v>15</v>
      </c>
      <c r="T51" s="39" t="s">
        <v>25</v>
      </c>
      <c r="U51" s="34" t="s">
        <v>15</v>
      </c>
      <c r="V51" s="39" t="s">
        <v>56</v>
      </c>
      <c r="W51" s="34" t="s">
        <v>15</v>
      </c>
      <c r="X51" s="44" t="s">
        <v>7</v>
      </c>
      <c r="Y51" s="44" t="s">
        <v>15</v>
      </c>
      <c r="Z51" s="39" t="s">
        <v>5</v>
      </c>
      <c r="AA51" s="34" t="s">
        <v>15</v>
      </c>
      <c r="AB51" s="39" t="s">
        <v>6</v>
      </c>
      <c r="AC51" s="44" t="s">
        <v>15</v>
      </c>
      <c r="AD51" s="45" t="s">
        <v>54</v>
      </c>
      <c r="AE51" s="44" t="s">
        <v>15</v>
      </c>
      <c r="AF51" s="39" t="s">
        <v>283</v>
      </c>
      <c r="AG51" s="38" t="s">
        <v>15</v>
      </c>
      <c r="AH51" s="39" t="s">
        <v>266</v>
      </c>
      <c r="AI51" s="21" t="s">
        <v>15</v>
      </c>
      <c r="AJ51" s="39" t="s">
        <v>9</v>
      </c>
      <c r="AK51" s="44" t="s">
        <v>15</v>
      </c>
      <c r="AL51" s="46" t="s">
        <v>61</v>
      </c>
      <c r="AM51" s="18" t="s">
        <v>15</v>
      </c>
      <c r="AN51" s="46" t="s">
        <v>58</v>
      </c>
      <c r="AO51" s="47" t="s">
        <v>15</v>
      </c>
      <c r="AP51" s="48" t="s">
        <v>10</v>
      </c>
      <c r="AQ51" s="21" t="s">
        <v>15</v>
      </c>
      <c r="AR51" s="48" t="s">
        <v>12</v>
      </c>
      <c r="AS51" s="21" t="s">
        <v>15</v>
      </c>
      <c r="AT51" s="45" t="s">
        <v>59</v>
      </c>
      <c r="AU51" s="24" t="s">
        <v>15</v>
      </c>
      <c r="AV51" s="39" t="s">
        <v>15</v>
      </c>
      <c r="AW51" s="34" t="s">
        <v>15</v>
      </c>
    </row>
    <row r="52" spans="1:49" x14ac:dyDescent="0.3">
      <c r="A52" s="53" t="b">
        <f t="shared" si="0"/>
        <v>0</v>
      </c>
      <c r="B52" s="54" t="e">
        <f>IF($B$1=F31,G31,IF($B$1=I31,J31,IF($B$1=L31,M31,IF($B$1=N31,O31,IF($B$1=P31,Q31,IF($B$1=R31,S31,IF($B$1=T31,U31,IF($B$1=V31,W31,IF($B$1=X31,Y31,IF($B$1=Z31,AA32,IF($B$1=AB31,AC31,IF($B$1=AD31,AE31,IF($B$1=AF31,AG31,IF($B$1=AH31,AI31,IF($B$1=AJ31,AK31,IF($B$1=AL31,AM31,IF($B$1=AT31,AU31,IF($B$1=#REF!,AV31))))))))))))))))))</f>
        <v>#REF!</v>
      </c>
      <c r="C52" s="55" t="e">
        <f>IF($C$1=F31,G31,IF($C$1=I31,J31,IF($C$1=L31,M31,IF($C$1=N31,O31,IF($C$1=P31,Q31,IF($C$1=R31,S31,IF($C$1=T31,U31,IF($C$1=V31,W31,IF($C$1=X31,Y31,IF($C$1=Z31,AA32,IF($C$1=AB31,AC31,IF($C$1=AD31,AE31,IF($C$1=AF31,AG31,IF($C$1=AH31,AI31,IF($C$1=AJ31,AK31,IF($C$1=AL31,AM31,IF($C$1=AT31,AU31,IF($C$1=#REF!,AV31))))))))))))))))))</f>
        <v>#REF!</v>
      </c>
      <c r="D52" s="56" t="str">
        <f>IF($D$1=F31,G31,IF($D$1=I31,J31,IF($D$1=L31,M31,IF($D$1=N31,O31,IF($D$1=P31,Q31,IF($D$1=R31,S31,IF($D$1=T31,U31,IF($D$1=V31,W31,IF($D$1=X31,Y31,IF($D$1=Z31,AA32,IF($D$1=AB31,AC31,IF($D$1=AD31,AE31,IF($D$1=AF31,AG31,IF($D$1=AH31,AI31,IF($D$1=AJ31,AK31,IF($D$1=AL31,AM31,IF($D$1=AT31,AU31,IF($D$1=#REF!,AV31))))))))))))))))))</f>
        <v>*</v>
      </c>
      <c r="F52" s="39" t="s">
        <v>24</v>
      </c>
      <c r="G52" s="57" t="s">
        <v>15</v>
      </c>
      <c r="H52" s="36"/>
      <c r="I52" s="39" t="s">
        <v>55</v>
      </c>
      <c r="J52" t="s">
        <v>199</v>
      </c>
      <c r="K52" s="36" t="s">
        <v>63</v>
      </c>
      <c r="L52" s="39" t="s">
        <v>2</v>
      </c>
      <c r="M52" s="34" t="s">
        <v>15</v>
      </c>
      <c r="N52" s="39" t="s">
        <v>3</v>
      </c>
      <c r="O52" s="34" t="s">
        <v>15</v>
      </c>
      <c r="P52" s="39" t="s">
        <v>4</v>
      </c>
      <c r="Q52" s="34" t="s">
        <v>15</v>
      </c>
      <c r="R52" s="39" t="s">
        <v>0</v>
      </c>
      <c r="S52" s="34" t="s">
        <v>15</v>
      </c>
      <c r="T52" s="39" t="s">
        <v>25</v>
      </c>
      <c r="U52" s="34" t="s">
        <v>15</v>
      </c>
      <c r="V52" s="39" t="s">
        <v>56</v>
      </c>
      <c r="W52" s="34" t="s">
        <v>15</v>
      </c>
      <c r="X52" s="44" t="s">
        <v>7</v>
      </c>
      <c r="Y52" s="44" t="s">
        <v>15</v>
      </c>
      <c r="Z52" s="39" t="s">
        <v>5</v>
      </c>
      <c r="AA52" s="34" t="s">
        <v>15</v>
      </c>
      <c r="AB52" s="39" t="s">
        <v>6</v>
      </c>
      <c r="AC52" s="44" t="s">
        <v>15</v>
      </c>
      <c r="AD52" s="45" t="s">
        <v>54</v>
      </c>
      <c r="AE52" s="44" t="s">
        <v>15</v>
      </c>
      <c r="AF52" s="39" t="s">
        <v>283</v>
      </c>
      <c r="AG52" s="38" t="s">
        <v>15</v>
      </c>
      <c r="AH52" s="39" t="s">
        <v>266</v>
      </c>
      <c r="AI52" s="21" t="s">
        <v>15</v>
      </c>
      <c r="AJ52" s="39" t="s">
        <v>9</v>
      </c>
      <c r="AK52" s="44" t="s">
        <v>15</v>
      </c>
      <c r="AL52" s="46" t="s">
        <v>61</v>
      </c>
      <c r="AM52" s="18" t="s">
        <v>15</v>
      </c>
      <c r="AN52" s="46" t="s">
        <v>58</v>
      </c>
      <c r="AO52" s="47" t="s">
        <v>15</v>
      </c>
      <c r="AP52" s="48" t="s">
        <v>10</v>
      </c>
      <c r="AQ52" s="21" t="s">
        <v>15</v>
      </c>
      <c r="AR52" s="48" t="s">
        <v>12</v>
      </c>
      <c r="AS52" s="21" t="s">
        <v>15</v>
      </c>
      <c r="AT52" s="45" t="s">
        <v>59</v>
      </c>
      <c r="AU52" s="24" t="s">
        <v>15</v>
      </c>
      <c r="AV52" s="39" t="s">
        <v>15</v>
      </c>
      <c r="AW52" s="34" t="s">
        <v>15</v>
      </c>
    </row>
    <row r="53" spans="1:49" x14ac:dyDescent="0.3">
      <c r="A53" s="53" t="b">
        <f t="shared" si="0"/>
        <v>0</v>
      </c>
      <c r="B53" s="54" t="e">
        <f>IF($B$1=F32,G32,IF($B$1=I32,J32,IF($B$1=L32,M32,IF($B$1=N32,O32,IF($B$1=P32,Q32,IF($B$1=R32,S32,IF($B$1=T32,U32,IF($B$1=V32,W32,IF($B$1=X32,Y32,IF($B$1=Z32,AA33,IF($B$1=AB32,AC32,IF($B$1=AD32,AE32,IF($B$1=AF32,AG32,IF($B$1=AH32,AI32,IF($B$1=AJ32,AK32,IF($B$1=AL32,AM32,IF($B$1=AT32,AU32,IF($B$1=#REF!,AV32))))))))))))))))))</f>
        <v>#REF!</v>
      </c>
      <c r="C53" s="55" t="e">
        <f>IF($C$1=F32,G32,IF($C$1=I32,J32,IF($C$1=L32,M32,IF($C$1=N32,O32,IF($C$1=P32,Q32,IF($C$1=R32,S32,IF($C$1=T32,U32,IF($C$1=V32,W32,IF($C$1=X32,Y32,IF($C$1=Z32,AA33,IF($C$1=AB32,AC32,IF($C$1=AD32,AE32,IF($C$1=AF32,AG32,IF($C$1=AH32,AI32,IF($C$1=AJ32,AK32,IF($C$1=AL32,AM32,IF($C$1=AT32,AU32,IF($C$1=#REF!,AV32))))))))))))))))))</f>
        <v>#REF!</v>
      </c>
      <c r="D53" s="56" t="str">
        <f>IF($D$1=F32,G32,IF($D$1=I32,J32,IF($D$1=L32,M32,IF($D$1=N32,O32,IF($D$1=P32,Q32,IF($D$1=R32,S32,IF($D$1=T32,U32,IF($D$1=V32,W32,IF($D$1=X32,Y32,IF($D$1=Z32,AA33,IF($D$1=AB32,AC32,IF($D$1=AD32,AE32,IF($D$1=AF32,AG32,IF($D$1=AH32,AI32,IF($D$1=AJ32,AK32,IF($D$1=AL32,AM32,IF($D$1=AT32,AU32,IF($D$1=#REF!,AV32))))))))))))))))))</f>
        <v>*</v>
      </c>
      <c r="F53" s="39" t="s">
        <v>24</v>
      </c>
      <c r="G53" s="57" t="s">
        <v>15</v>
      </c>
      <c r="H53" s="36"/>
      <c r="I53" s="39" t="s">
        <v>55</v>
      </c>
      <c r="J53" t="s">
        <v>150</v>
      </c>
      <c r="K53" s="36" t="s">
        <v>63</v>
      </c>
      <c r="L53" s="39" t="s">
        <v>2</v>
      </c>
      <c r="M53" s="34" t="s">
        <v>15</v>
      </c>
      <c r="N53" s="39" t="s">
        <v>3</v>
      </c>
      <c r="O53" s="34" t="s">
        <v>15</v>
      </c>
      <c r="P53" s="39" t="s">
        <v>4</v>
      </c>
      <c r="Q53" s="34" t="s">
        <v>15</v>
      </c>
      <c r="R53" s="39" t="s">
        <v>0</v>
      </c>
      <c r="S53" s="34" t="s">
        <v>15</v>
      </c>
      <c r="T53" s="39" t="s">
        <v>25</v>
      </c>
      <c r="U53" s="34" t="s">
        <v>15</v>
      </c>
      <c r="V53" s="39" t="s">
        <v>56</v>
      </c>
      <c r="W53" s="34" t="s">
        <v>15</v>
      </c>
      <c r="X53" s="44" t="s">
        <v>7</v>
      </c>
      <c r="Y53" s="44" t="s">
        <v>15</v>
      </c>
      <c r="Z53" s="39" t="s">
        <v>5</v>
      </c>
      <c r="AA53" s="34" t="s">
        <v>15</v>
      </c>
      <c r="AB53" s="39" t="s">
        <v>6</v>
      </c>
      <c r="AC53" s="44" t="s">
        <v>15</v>
      </c>
      <c r="AD53" s="45" t="s">
        <v>54</v>
      </c>
      <c r="AE53" s="44" t="s">
        <v>15</v>
      </c>
      <c r="AF53" s="39" t="s">
        <v>283</v>
      </c>
      <c r="AG53" s="38" t="s">
        <v>15</v>
      </c>
      <c r="AH53" s="39" t="s">
        <v>266</v>
      </c>
      <c r="AI53" s="21" t="s">
        <v>15</v>
      </c>
      <c r="AJ53" s="39" t="s">
        <v>9</v>
      </c>
      <c r="AK53" s="44" t="s">
        <v>15</v>
      </c>
      <c r="AL53" s="46" t="s">
        <v>61</v>
      </c>
      <c r="AM53" s="18" t="s">
        <v>15</v>
      </c>
      <c r="AN53" s="46" t="s">
        <v>58</v>
      </c>
      <c r="AO53" s="47" t="s">
        <v>15</v>
      </c>
      <c r="AP53" s="48" t="s">
        <v>10</v>
      </c>
      <c r="AQ53" s="21" t="s">
        <v>15</v>
      </c>
      <c r="AR53" s="48" t="s">
        <v>12</v>
      </c>
      <c r="AS53" s="21" t="s">
        <v>15</v>
      </c>
      <c r="AT53" s="45" t="s">
        <v>59</v>
      </c>
      <c r="AU53" s="24" t="s">
        <v>15</v>
      </c>
      <c r="AV53" s="39" t="s">
        <v>15</v>
      </c>
      <c r="AW53" s="34" t="s">
        <v>15</v>
      </c>
    </row>
    <row r="54" spans="1:49" x14ac:dyDescent="0.3">
      <c r="A54" s="53" t="b">
        <f t="shared" si="0"/>
        <v>0</v>
      </c>
      <c r="B54" s="54" t="e">
        <f>IF($B$1=F33,G33,IF($B$1=I33,J33,IF($B$1=L33,M33,IF($B$1=N33,O33,IF($B$1=P33,Q33,IF($B$1=R33,S33,IF($B$1=T33,U33,IF($B$1=V33,W33,IF($B$1=X33,Y33,IF($B$1=Z33,AA34,IF($B$1=AB33,AC33,IF($B$1=AD33,AE33,IF($B$1=AF33,AG33,IF($B$1=AH33,AI33,IF($B$1=AJ33,AK33,IF($B$1=AL33,AM33,IF($B$1=AT33,AU33,IF($B$1=#REF!,AV33))))))))))))))))))</f>
        <v>#REF!</v>
      </c>
      <c r="C54" s="55" t="e">
        <f>IF($C$1=F33,G33,IF($C$1=I33,J33,IF($C$1=L33,M33,IF($C$1=N33,O33,IF($C$1=P33,Q33,IF($C$1=R33,S33,IF($C$1=T33,U33,IF($C$1=V33,W33,IF($C$1=X33,Y33,IF($C$1=Z33,AA34,IF($C$1=AB33,AC33,IF($C$1=AD33,AE33,IF($C$1=AF33,AG33,IF($C$1=AH33,AI33,IF($C$1=AJ33,AK33,IF($C$1=AL33,AM33,IF($C$1=AT33,AU33,IF($C$1=#REF!,AV33))))))))))))))))))</f>
        <v>#REF!</v>
      </c>
      <c r="D54" s="56" t="str">
        <f>IF($D$1=F33,G33,IF($D$1=I33,J33,IF($D$1=L33,M33,IF($D$1=N33,O33,IF($D$1=P33,Q33,IF($D$1=R33,S33,IF($D$1=T33,U33,IF($D$1=V33,W33,IF($D$1=X33,Y33,IF($D$1=Z33,AA34,IF($D$1=AB33,AC33,IF($D$1=AD33,AE33,IF($D$1=AF33,AG33,IF($D$1=AH33,AI33,IF($D$1=AJ33,AK33,IF($D$1=AL33,AM33,IF($D$1=AT33,AU33,IF($D$1=#REF!,AV33))))))))))))))))))</f>
        <v>*</v>
      </c>
      <c r="F54" s="39" t="s">
        <v>24</v>
      </c>
      <c r="G54" s="57" t="s">
        <v>15</v>
      </c>
      <c r="H54" s="36"/>
      <c r="I54" s="39" t="s">
        <v>55</v>
      </c>
      <c r="J54" t="s">
        <v>380</v>
      </c>
      <c r="K54" s="36" t="s">
        <v>63</v>
      </c>
      <c r="L54" s="39" t="s">
        <v>2</v>
      </c>
      <c r="M54" s="34" t="s">
        <v>15</v>
      </c>
      <c r="N54" s="39" t="s">
        <v>3</v>
      </c>
      <c r="O54" s="34" t="s">
        <v>15</v>
      </c>
      <c r="P54" s="39" t="s">
        <v>4</v>
      </c>
      <c r="Q54" s="34" t="s">
        <v>15</v>
      </c>
      <c r="R54" s="39" t="s">
        <v>0</v>
      </c>
      <c r="S54" s="34" t="s">
        <v>15</v>
      </c>
      <c r="T54" s="39" t="s">
        <v>25</v>
      </c>
      <c r="U54" s="34" t="s">
        <v>15</v>
      </c>
      <c r="V54" s="39" t="s">
        <v>56</v>
      </c>
      <c r="W54" s="34" t="s">
        <v>15</v>
      </c>
      <c r="X54" s="44" t="s">
        <v>7</v>
      </c>
      <c r="Y54" s="44" t="s">
        <v>15</v>
      </c>
      <c r="Z54" s="39" t="s">
        <v>5</v>
      </c>
      <c r="AA54" s="34" t="s">
        <v>15</v>
      </c>
      <c r="AB54" s="39" t="s">
        <v>6</v>
      </c>
      <c r="AC54" s="44" t="s">
        <v>15</v>
      </c>
      <c r="AD54" s="45" t="s">
        <v>54</v>
      </c>
      <c r="AE54" s="44" t="s">
        <v>15</v>
      </c>
      <c r="AF54" s="39" t="s">
        <v>283</v>
      </c>
      <c r="AG54" s="38" t="s">
        <v>15</v>
      </c>
      <c r="AH54" s="39" t="s">
        <v>266</v>
      </c>
      <c r="AI54" s="21" t="s">
        <v>15</v>
      </c>
      <c r="AJ54" s="39" t="s">
        <v>9</v>
      </c>
      <c r="AK54" s="44" t="s">
        <v>15</v>
      </c>
      <c r="AL54" s="46" t="s">
        <v>61</v>
      </c>
      <c r="AM54" s="18" t="s">
        <v>15</v>
      </c>
      <c r="AN54" s="46" t="s">
        <v>58</v>
      </c>
      <c r="AO54" s="47" t="s">
        <v>15</v>
      </c>
      <c r="AP54" s="48" t="s">
        <v>10</v>
      </c>
      <c r="AQ54" s="21" t="s">
        <v>15</v>
      </c>
      <c r="AR54" s="48" t="s">
        <v>12</v>
      </c>
      <c r="AS54" s="21" t="s">
        <v>15</v>
      </c>
      <c r="AT54" s="45" t="s">
        <v>59</v>
      </c>
      <c r="AU54" s="24" t="s">
        <v>15</v>
      </c>
      <c r="AV54" s="39" t="s">
        <v>15</v>
      </c>
      <c r="AW54" s="34" t="s">
        <v>15</v>
      </c>
    </row>
    <row r="55" spans="1:49" x14ac:dyDescent="0.3">
      <c r="A55" s="53" t="b">
        <f t="shared" si="0"/>
        <v>0</v>
      </c>
      <c r="B55" s="54" t="e">
        <f>IF($B$1=F34,G34,IF($B$1=I34,J34,IF($B$1=L34,M34,IF($B$1=N34,O34,IF($B$1=P34,Q34,IF($B$1=R34,S34,IF($B$1=T34,U34,IF($B$1=V34,W34,IF($B$1=X34,Y34,IF($B$1=Z34,AA35,IF($B$1=AB34,AC34,IF($B$1=AD34,AE34,IF($B$1=AF34,AG34,IF($B$1=AH34,AI34,IF($B$1=AJ34,AK34,IF($B$1=AL34,AM34,IF($B$1=AT34,AU34,IF($B$1=#REF!,AV34))))))))))))))))))</f>
        <v>#REF!</v>
      </c>
      <c r="C55" s="55" t="e">
        <f>IF($C$1=F34,G34,IF($C$1=I34,J34,IF($C$1=L34,M34,IF($C$1=N34,O34,IF($C$1=P34,Q34,IF($C$1=R34,S34,IF($C$1=T34,U34,IF($C$1=V34,W34,IF($C$1=X34,Y34,IF($C$1=Z34,AA35,IF($C$1=AB34,AC34,IF($C$1=AD34,AE34,IF($C$1=AF34,AG34,IF($C$1=AH34,AI34,IF($C$1=AJ34,AK34,IF($C$1=AL34,AM34,IF($C$1=AT34,AU34,IF($C$1=#REF!,AV34))))))))))))))))))</f>
        <v>#REF!</v>
      </c>
      <c r="D55" s="56" t="str">
        <f>IF($D$1=F34,G34,IF($D$1=I34,J34,IF($D$1=L34,M34,IF($D$1=N34,O34,IF($D$1=P34,Q34,IF($D$1=R34,S34,IF($D$1=T34,U34,IF($D$1=V34,W34,IF($D$1=X34,Y34,IF($D$1=Z34,AA35,IF($D$1=AB34,AC34,IF($D$1=AD34,AE34,IF($D$1=AF34,AG34,IF($D$1=AH34,AI34,IF($D$1=AJ34,AK34,IF($D$1=AL34,AM34,IF($D$1=AT34,AU34,IF($D$1=#REF!,AV34))))))))))))))))))</f>
        <v>*</v>
      </c>
      <c r="F55" s="39" t="s">
        <v>24</v>
      </c>
      <c r="G55" s="57" t="s">
        <v>15</v>
      </c>
      <c r="H55" s="36"/>
      <c r="I55" s="39" t="s">
        <v>55</v>
      </c>
      <c r="J55" t="s">
        <v>262</v>
      </c>
      <c r="K55" s="36" t="s">
        <v>77</v>
      </c>
      <c r="L55" s="39" t="s">
        <v>2</v>
      </c>
      <c r="M55" s="34" t="s">
        <v>15</v>
      </c>
      <c r="N55" s="39" t="s">
        <v>3</v>
      </c>
      <c r="O55" s="34" t="s">
        <v>15</v>
      </c>
      <c r="P55" s="39" t="s">
        <v>4</v>
      </c>
      <c r="Q55" s="34" t="s">
        <v>15</v>
      </c>
      <c r="R55" s="39" t="s">
        <v>0</v>
      </c>
      <c r="S55" s="34" t="s">
        <v>15</v>
      </c>
      <c r="T55" s="39" t="s">
        <v>25</v>
      </c>
      <c r="U55" s="34" t="s">
        <v>15</v>
      </c>
      <c r="V55" s="39" t="s">
        <v>56</v>
      </c>
      <c r="W55" s="34" t="s">
        <v>15</v>
      </c>
      <c r="X55" s="44" t="s">
        <v>7</v>
      </c>
      <c r="Y55" s="44" t="s">
        <v>15</v>
      </c>
      <c r="Z55" s="39" t="s">
        <v>5</v>
      </c>
      <c r="AA55" s="34" t="s">
        <v>15</v>
      </c>
      <c r="AB55" s="39" t="s">
        <v>6</v>
      </c>
      <c r="AC55" s="44" t="s">
        <v>15</v>
      </c>
      <c r="AD55" s="45" t="s">
        <v>54</v>
      </c>
      <c r="AE55" s="44" t="s">
        <v>15</v>
      </c>
      <c r="AF55" s="39" t="s">
        <v>283</v>
      </c>
      <c r="AG55" s="38" t="s">
        <v>15</v>
      </c>
      <c r="AH55" s="39" t="s">
        <v>266</v>
      </c>
      <c r="AI55" s="21" t="s">
        <v>15</v>
      </c>
      <c r="AJ55" s="39" t="s">
        <v>9</v>
      </c>
      <c r="AK55" s="44" t="s">
        <v>15</v>
      </c>
      <c r="AL55" s="46" t="s">
        <v>61</v>
      </c>
      <c r="AM55" s="18" t="s">
        <v>15</v>
      </c>
      <c r="AN55" s="46" t="s">
        <v>58</v>
      </c>
      <c r="AO55" s="47" t="s">
        <v>15</v>
      </c>
      <c r="AP55" s="48" t="s">
        <v>10</v>
      </c>
      <c r="AQ55" s="21" t="s">
        <v>15</v>
      </c>
      <c r="AR55" s="48" t="s">
        <v>12</v>
      </c>
      <c r="AS55" s="21" t="s">
        <v>15</v>
      </c>
      <c r="AT55" s="45" t="s">
        <v>59</v>
      </c>
      <c r="AU55" s="24" t="s">
        <v>15</v>
      </c>
      <c r="AV55" s="39" t="s">
        <v>15</v>
      </c>
      <c r="AW55" s="34" t="s">
        <v>15</v>
      </c>
    </row>
    <row r="56" spans="1:49" x14ac:dyDescent="0.3">
      <c r="A56" s="53" t="b">
        <f t="shared" si="0"/>
        <v>0</v>
      </c>
      <c r="B56" s="54" t="e">
        <f>IF($B$1=F35,G35,IF($B$1=I35,J35,IF($B$1=L35,M35,IF($B$1=N35,O35,IF($B$1=P35,Q35,IF($B$1=R35,S35,IF($B$1=T35,U35,IF($B$1=V35,W35,IF($B$1=X35,Y35,IF($B$1=Z35,AA36,IF($B$1=AB35,AC35,IF($B$1=AD35,AE35,IF($B$1=AF35,AG35,IF($B$1=AH35,AI35,IF($B$1=AJ35,AK35,IF($B$1=AL35,AM35,IF($B$1=AT35,AU35,IF($B$1=#REF!,AV35))))))))))))))))))</f>
        <v>#REF!</v>
      </c>
      <c r="C56" s="55" t="e">
        <f>IF($C$1=F35,G35,IF($C$1=I35,J35,IF($C$1=L35,M35,IF($C$1=N35,O35,IF($C$1=P35,Q35,IF($C$1=R35,S35,IF($C$1=T35,U35,IF($C$1=V35,W35,IF($C$1=X35,Y35,IF($C$1=Z35,AA36,IF($C$1=AB35,AC35,IF($C$1=AD35,AE35,IF($C$1=AF35,AG35,IF($C$1=AH35,AI35,IF($C$1=AJ35,AK35,IF($C$1=AL35,AM35,IF($C$1=AT35,AU35,IF($C$1=#REF!,AV35))))))))))))))))))</f>
        <v>#REF!</v>
      </c>
      <c r="D56" s="56" t="str">
        <f>IF($D$1=F35,G35,IF($D$1=I35,J35,IF($D$1=L35,M35,IF($D$1=N35,O35,IF($D$1=P35,Q35,IF($D$1=R35,S35,IF($D$1=T35,U35,IF($D$1=V35,W35,IF($D$1=X35,Y35,IF($D$1=Z35,AA36,IF($D$1=AB35,AC35,IF($D$1=AD35,AE35,IF($D$1=AF35,AG35,IF($D$1=AH35,AI35,IF($D$1=AJ35,AK35,IF($D$1=AL35,AM35,IF($D$1=AT35,AU35,IF($D$1=#REF!,AV35))))))))))))))))))</f>
        <v>*</v>
      </c>
      <c r="F56" s="39" t="s">
        <v>24</v>
      </c>
      <c r="G56" s="57" t="s">
        <v>15</v>
      </c>
      <c r="H56" s="36"/>
      <c r="I56" s="39" t="s">
        <v>55</v>
      </c>
      <c r="J56" s="57" t="s">
        <v>15</v>
      </c>
      <c r="K56" s="57"/>
      <c r="L56" s="198" t="s">
        <v>2</v>
      </c>
      <c r="M56" s="199" t="s">
        <v>15</v>
      </c>
      <c r="N56" s="198" t="s">
        <v>3</v>
      </c>
      <c r="O56" s="199" t="s">
        <v>15</v>
      </c>
      <c r="P56" s="198" t="s">
        <v>4</v>
      </c>
      <c r="Q56" s="199" t="s">
        <v>15</v>
      </c>
      <c r="R56" s="198" t="s">
        <v>0</v>
      </c>
      <c r="S56" s="199" t="s">
        <v>15</v>
      </c>
      <c r="T56" s="198" t="s">
        <v>25</v>
      </c>
      <c r="U56" s="199" t="s">
        <v>15</v>
      </c>
      <c r="V56" s="198" t="s">
        <v>56</v>
      </c>
      <c r="W56" s="199" t="s">
        <v>15</v>
      </c>
      <c r="X56" s="49" t="s">
        <v>7</v>
      </c>
      <c r="Y56" s="49" t="s">
        <v>15</v>
      </c>
      <c r="Z56" s="198" t="s">
        <v>5</v>
      </c>
      <c r="AA56" s="199" t="s">
        <v>15</v>
      </c>
      <c r="AB56" s="198" t="s">
        <v>6</v>
      </c>
      <c r="AC56" s="49" t="s">
        <v>15</v>
      </c>
      <c r="AD56" s="200" t="s">
        <v>54</v>
      </c>
      <c r="AE56" s="49" t="s">
        <v>15</v>
      </c>
      <c r="AF56" s="39" t="s">
        <v>283</v>
      </c>
      <c r="AG56" s="201" t="s">
        <v>15</v>
      </c>
      <c r="AH56" s="39" t="s">
        <v>266</v>
      </c>
      <c r="AI56" s="18" t="s">
        <v>15</v>
      </c>
      <c r="AJ56" s="198" t="s">
        <v>9</v>
      </c>
      <c r="AK56" s="49" t="s">
        <v>15</v>
      </c>
      <c r="AL56" s="202" t="s">
        <v>61</v>
      </c>
      <c r="AM56" s="18" t="s">
        <v>15</v>
      </c>
      <c r="AN56" s="202" t="s">
        <v>58</v>
      </c>
      <c r="AO56" s="203" t="s">
        <v>15</v>
      </c>
      <c r="AP56" s="204" t="s">
        <v>10</v>
      </c>
      <c r="AQ56" s="18" t="s">
        <v>15</v>
      </c>
      <c r="AR56" s="204" t="s">
        <v>12</v>
      </c>
      <c r="AS56" s="18" t="s">
        <v>15</v>
      </c>
      <c r="AT56" s="200" t="s">
        <v>59</v>
      </c>
      <c r="AU56" s="18" t="s">
        <v>15</v>
      </c>
      <c r="AV56" s="198" t="s">
        <v>15</v>
      </c>
      <c r="AW56" s="199" t="s">
        <v>15</v>
      </c>
    </row>
    <row r="57" spans="1:49" x14ac:dyDescent="0.3">
      <c r="A57" s="53" t="b">
        <f t="shared" si="0"/>
        <v>0</v>
      </c>
      <c r="B57" s="54" t="e">
        <f>IF($B$1=F36,G36,IF($B$1=I36,J36,IF($B$1=L36,M36,IF($B$1=N36,O36,IF($B$1=P36,Q36,IF($B$1=R36,S36,IF($B$1=T36,U36,IF($B$1=V36,W36,IF($B$1=X36,Y36,IF($B$1=Z36,AA37,IF($B$1=AB36,AC36,IF($B$1=AD36,AE36,IF($B$1=AF36,AG36,IF($B$1=AH36,AI36,IF($B$1=AJ36,AK36,IF($B$1=AL36,AM36,IF($B$1=AT36,AU36,IF($B$1=#REF!,AV36))))))))))))))))))</f>
        <v>#REF!</v>
      </c>
      <c r="C57" s="55" t="e">
        <f>IF($C$1=F36,G36,IF($C$1=I36,J36,IF($C$1=L36,M36,IF($C$1=N36,O36,IF($C$1=P36,Q36,IF($C$1=R36,S36,IF($C$1=T36,U36,IF($C$1=V36,W36,IF($C$1=X36,Y36,IF($C$1=Z36,AA37,IF($C$1=AB36,AC36,IF($C$1=AD36,AE36,IF($C$1=AF36,AG36,IF($C$1=AH36,AI36,IF($C$1=AJ36,AK36,IF($C$1=AL36,AM36,IF($C$1=AT36,AU36,IF($C$1=#REF!,AV36))))))))))))))))))</f>
        <v>#REF!</v>
      </c>
      <c r="D57" s="56" t="str">
        <f>IF($D$1=F36,G36,IF($D$1=I36,J36,IF($D$1=L36,M36,IF($D$1=N36,O36,IF($D$1=P36,Q36,IF($D$1=R36,S36,IF($D$1=T36,U36,IF($D$1=V36,W36,IF($D$1=X36,Y36,IF($D$1=Z36,AA37,IF($D$1=AB36,AC36,IF($D$1=AD36,AE36,IF($D$1=AF36,AG36,IF($D$1=AH36,AI36,IF($D$1=AJ36,AK36,IF($D$1=AL36,AM36,IF($D$1=AT36,AU36,IF($D$1=#REF!,AV36))))))))))))))))))</f>
        <v>*</v>
      </c>
      <c r="F57" s="39" t="s">
        <v>24</v>
      </c>
      <c r="G57" s="57" t="s">
        <v>15</v>
      </c>
      <c r="H57" s="58"/>
      <c r="I57" s="39" t="s">
        <v>55</v>
      </c>
      <c r="J57" s="57" t="s">
        <v>15</v>
      </c>
      <c r="K57" s="57"/>
      <c r="L57" s="198" t="s">
        <v>2</v>
      </c>
      <c r="M57" s="199" t="s">
        <v>15</v>
      </c>
      <c r="N57" s="198" t="s">
        <v>3</v>
      </c>
      <c r="O57" s="199" t="s">
        <v>15</v>
      </c>
      <c r="P57" s="198" t="s">
        <v>4</v>
      </c>
      <c r="Q57" s="199" t="s">
        <v>15</v>
      </c>
      <c r="R57" s="198" t="s">
        <v>0</v>
      </c>
      <c r="S57" s="199" t="s">
        <v>15</v>
      </c>
      <c r="T57" s="198" t="s">
        <v>25</v>
      </c>
      <c r="U57" s="199" t="s">
        <v>15</v>
      </c>
      <c r="V57" s="198" t="s">
        <v>56</v>
      </c>
      <c r="W57" s="199" t="s">
        <v>15</v>
      </c>
      <c r="X57" s="49" t="s">
        <v>7</v>
      </c>
      <c r="Y57" s="49" t="s">
        <v>15</v>
      </c>
      <c r="Z57" s="198" t="s">
        <v>5</v>
      </c>
      <c r="AA57" s="199" t="s">
        <v>15</v>
      </c>
      <c r="AB57" s="198" t="s">
        <v>6</v>
      </c>
      <c r="AC57" s="49" t="s">
        <v>15</v>
      </c>
      <c r="AD57" s="200" t="s">
        <v>54</v>
      </c>
      <c r="AE57" s="49" t="s">
        <v>15</v>
      </c>
      <c r="AF57" s="39" t="s">
        <v>283</v>
      </c>
      <c r="AG57" s="201" t="s">
        <v>15</v>
      </c>
      <c r="AH57" s="39" t="s">
        <v>266</v>
      </c>
      <c r="AI57" s="18" t="s">
        <v>15</v>
      </c>
      <c r="AJ57" s="198" t="s">
        <v>9</v>
      </c>
      <c r="AK57" s="49" t="s">
        <v>15</v>
      </c>
      <c r="AL57" s="202" t="s">
        <v>61</v>
      </c>
      <c r="AM57" s="18" t="s">
        <v>15</v>
      </c>
      <c r="AN57" s="202" t="s">
        <v>58</v>
      </c>
      <c r="AO57" s="203" t="s">
        <v>15</v>
      </c>
      <c r="AP57" s="204" t="s">
        <v>10</v>
      </c>
      <c r="AQ57" s="18" t="s">
        <v>15</v>
      </c>
      <c r="AR57" s="204" t="s">
        <v>12</v>
      </c>
      <c r="AS57" s="18" t="s">
        <v>15</v>
      </c>
      <c r="AT57" s="200" t="s">
        <v>59</v>
      </c>
      <c r="AU57" s="18" t="s">
        <v>15</v>
      </c>
      <c r="AV57" s="198" t="s">
        <v>15</v>
      </c>
      <c r="AW57" s="199" t="s">
        <v>15</v>
      </c>
    </row>
    <row r="58" spans="1:49" x14ac:dyDescent="0.3">
      <c r="A58" s="53" t="b">
        <f t="shared" si="0"/>
        <v>0</v>
      </c>
      <c r="B58" s="54" t="e">
        <f>IF($B$1=F37,G37,IF($B$1=I37,J37,IF($B$1=L37,M37,IF($B$1=N37,O37,IF($B$1=P37,Q37,IF($B$1=R37,S37,IF($B$1=T37,U37,IF($B$1=V37,W37,IF($B$1=X37,Y37,IF($B$1=Z37,AA38,IF($B$1=AB37,AC37,IF($B$1=AD37,AE37,IF($B$1=AF37,AG37,IF($B$1=AH37,AI37,IF($B$1=AJ37,AK37,IF($B$1=AL37,AM37,IF($B$1=AT37,AU37,IF($B$1=#REF!,AV37))))))))))))))))))</f>
        <v>#REF!</v>
      </c>
      <c r="C58" s="55" t="e">
        <f>IF($C$1=F37,G37,IF($C$1=I37,J37,IF($C$1=L37,M37,IF($C$1=N37,O37,IF($C$1=P37,Q37,IF($C$1=R37,S37,IF($C$1=T37,U37,IF($C$1=V37,W37,IF($C$1=X37,Y37,IF($C$1=Z37,AA38,IF($C$1=AB37,AC37,IF($C$1=AD37,AE37,IF($C$1=AF37,AG37,IF($C$1=AH37,AI37,IF($C$1=AJ37,AK37,IF($C$1=AL37,AM37,IF($C$1=AT37,AU37,IF($C$1=#REF!,AV37))))))))))))))))))</f>
        <v>#REF!</v>
      </c>
      <c r="D58" s="56" t="str">
        <f>IF($D$1=F37,G37,IF($D$1=I37,J37,IF($D$1=L37,M37,IF($D$1=N37,O37,IF($D$1=P37,Q37,IF($D$1=R37,S37,IF($D$1=T37,U37,IF($D$1=V37,W37,IF($D$1=X37,Y37,IF($D$1=Z37,AA38,IF($D$1=AB37,AC37,IF($D$1=AD37,AE37,IF($D$1=AF37,AG37,IF($D$1=AH37,AI37,IF($D$1=AJ37,AK37,IF($D$1=AL37,AM37,IF($D$1=AT37,AU37,IF($D$1=#REF!,AV37))))))))))))))))))</f>
        <v>*</v>
      </c>
      <c r="F58" s="39" t="s">
        <v>24</v>
      </c>
      <c r="G58" s="57" t="s">
        <v>15</v>
      </c>
      <c r="H58" s="58"/>
      <c r="I58" s="39" t="s">
        <v>55</v>
      </c>
      <c r="J58" s="57" t="s">
        <v>15</v>
      </c>
      <c r="K58" s="57"/>
      <c r="L58" s="198" t="s">
        <v>2</v>
      </c>
      <c r="M58" s="199" t="s">
        <v>15</v>
      </c>
      <c r="N58" s="198" t="s">
        <v>3</v>
      </c>
      <c r="O58" s="199" t="s">
        <v>15</v>
      </c>
      <c r="P58" s="198" t="s">
        <v>4</v>
      </c>
      <c r="Q58" s="199" t="s">
        <v>15</v>
      </c>
      <c r="R58" s="198" t="s">
        <v>0</v>
      </c>
      <c r="S58" s="199" t="s">
        <v>15</v>
      </c>
      <c r="T58" s="198" t="s">
        <v>25</v>
      </c>
      <c r="U58" s="199" t="s">
        <v>15</v>
      </c>
      <c r="V58" s="198" t="s">
        <v>56</v>
      </c>
      <c r="W58" s="199" t="s">
        <v>15</v>
      </c>
      <c r="X58" s="49" t="s">
        <v>7</v>
      </c>
      <c r="Y58" s="49" t="s">
        <v>15</v>
      </c>
      <c r="Z58" s="198" t="s">
        <v>5</v>
      </c>
      <c r="AA58" s="199" t="s">
        <v>15</v>
      </c>
      <c r="AB58" s="198" t="s">
        <v>6</v>
      </c>
      <c r="AC58" s="49" t="s">
        <v>15</v>
      </c>
      <c r="AD58" s="200" t="s">
        <v>54</v>
      </c>
      <c r="AE58" s="49" t="s">
        <v>15</v>
      </c>
      <c r="AF58" s="39" t="s">
        <v>283</v>
      </c>
      <c r="AG58" s="201" t="s">
        <v>15</v>
      </c>
      <c r="AH58" s="39" t="s">
        <v>266</v>
      </c>
      <c r="AI58" s="18" t="s">
        <v>15</v>
      </c>
      <c r="AJ58" s="198" t="s">
        <v>9</v>
      </c>
      <c r="AK58" s="49" t="s">
        <v>15</v>
      </c>
      <c r="AL58" s="202" t="s">
        <v>61</v>
      </c>
      <c r="AM58" s="18" t="s">
        <v>15</v>
      </c>
      <c r="AN58" s="202" t="s">
        <v>58</v>
      </c>
      <c r="AO58" s="203" t="s">
        <v>15</v>
      </c>
      <c r="AP58" s="204" t="s">
        <v>10</v>
      </c>
      <c r="AQ58" s="18" t="s">
        <v>15</v>
      </c>
      <c r="AR58" s="204" t="s">
        <v>12</v>
      </c>
      <c r="AS58" s="18" t="s">
        <v>15</v>
      </c>
      <c r="AT58" s="200" t="s">
        <v>59</v>
      </c>
      <c r="AU58" s="18" t="s">
        <v>15</v>
      </c>
      <c r="AV58" s="198" t="s">
        <v>15</v>
      </c>
      <c r="AW58" s="199" t="s">
        <v>15</v>
      </c>
    </row>
    <row r="59" spans="1:49" x14ac:dyDescent="0.3">
      <c r="A59" s="53" t="b">
        <f t="shared" si="0"/>
        <v>0</v>
      </c>
      <c r="B59" s="54" t="e">
        <f>IF($B$1=F38,G38,IF($B$1=I38,J38,IF($B$1=L38,M38,IF($B$1=N38,O38,IF($B$1=P38,Q38,IF($B$1=R38,S38,IF($B$1=T38,U38,IF($B$1=V38,W38,IF($B$1=X38,Y38,IF($B$1=Z38,AA39,IF($B$1=AB38,AC38,IF($B$1=AD38,AE38,IF($B$1=AF38,AG38,IF($B$1=AH38,AI38,IF($B$1=AJ38,AK38,IF($B$1=AL38,AM38,IF($B$1=AT38,AU38,IF($B$1=#REF!,AV38))))))))))))))))))</f>
        <v>#REF!</v>
      </c>
      <c r="C59" s="55" t="e">
        <f>IF($C$1=F38,G38,IF($C$1=I38,J38,IF($C$1=L38,M38,IF($C$1=N38,O38,IF($C$1=P38,Q38,IF($C$1=R38,S38,IF($C$1=T38,U38,IF($C$1=V38,W38,IF($C$1=X38,Y38,IF($C$1=Z38,AA39,IF($C$1=AB38,AC38,IF($C$1=AD38,AE38,IF($C$1=AF38,AG38,IF($C$1=AH38,AI38,IF($C$1=AJ38,AK38,IF($C$1=AL38,AM38,IF($C$1=AT38,AU38,IF($C$1=#REF!,AV38))))))))))))))))))</f>
        <v>#REF!</v>
      </c>
      <c r="D59" s="56" t="str">
        <f>IF($D$1=F38,G38,IF($D$1=I38,J38,IF($D$1=L38,M38,IF($D$1=N38,O38,IF($D$1=P38,Q38,IF($D$1=R38,S38,IF($D$1=T38,U38,IF($D$1=V38,W38,IF($D$1=X38,Y38,IF($D$1=Z38,AA39,IF($D$1=AB38,AC38,IF($D$1=AD38,AE38,IF($D$1=AF38,AG38,IF($D$1=AH38,AI38,IF($D$1=AJ38,AK38,IF($D$1=AL38,AM38,IF($D$1=AT38,AU38,IF($D$1=#REF!,AV38))))))))))))))))))</f>
        <v>*</v>
      </c>
      <c r="F59" s="39" t="s">
        <v>24</v>
      </c>
      <c r="G59" s="57" t="s">
        <v>15</v>
      </c>
      <c r="H59" s="58"/>
      <c r="I59" s="39" t="s">
        <v>55</v>
      </c>
      <c r="J59" s="57" t="s">
        <v>15</v>
      </c>
      <c r="K59" s="57"/>
      <c r="L59" s="198" t="s">
        <v>2</v>
      </c>
      <c r="M59" s="199" t="s">
        <v>15</v>
      </c>
      <c r="N59" s="198" t="s">
        <v>3</v>
      </c>
      <c r="O59" s="199" t="s">
        <v>15</v>
      </c>
      <c r="P59" s="198" t="s">
        <v>4</v>
      </c>
      <c r="Q59" s="199" t="s">
        <v>15</v>
      </c>
      <c r="R59" s="198" t="s">
        <v>0</v>
      </c>
      <c r="S59" s="199" t="s">
        <v>15</v>
      </c>
      <c r="T59" s="198" t="s">
        <v>25</v>
      </c>
      <c r="U59" s="199" t="s">
        <v>15</v>
      </c>
      <c r="V59" s="198" t="s">
        <v>56</v>
      </c>
      <c r="W59" s="199" t="s">
        <v>15</v>
      </c>
      <c r="X59" s="49" t="s">
        <v>7</v>
      </c>
      <c r="Y59" s="49" t="s">
        <v>15</v>
      </c>
      <c r="Z59" s="198" t="s">
        <v>5</v>
      </c>
      <c r="AA59" s="199" t="s">
        <v>15</v>
      </c>
      <c r="AB59" s="198" t="s">
        <v>6</v>
      </c>
      <c r="AC59" s="49" t="s">
        <v>15</v>
      </c>
      <c r="AD59" s="200" t="s">
        <v>54</v>
      </c>
      <c r="AE59" s="49" t="s">
        <v>15</v>
      </c>
      <c r="AF59" s="39" t="s">
        <v>283</v>
      </c>
      <c r="AG59" s="201" t="s">
        <v>15</v>
      </c>
      <c r="AH59" s="39" t="s">
        <v>266</v>
      </c>
      <c r="AI59" s="18" t="s">
        <v>15</v>
      </c>
      <c r="AJ59" s="198" t="s">
        <v>9</v>
      </c>
      <c r="AK59" s="49" t="s">
        <v>15</v>
      </c>
      <c r="AL59" s="202" t="s">
        <v>61</v>
      </c>
      <c r="AM59" s="18" t="s">
        <v>15</v>
      </c>
      <c r="AN59" s="202" t="s">
        <v>58</v>
      </c>
      <c r="AO59" s="203" t="s">
        <v>15</v>
      </c>
      <c r="AP59" s="204" t="s">
        <v>10</v>
      </c>
      <c r="AQ59" s="18" t="s">
        <v>15</v>
      </c>
      <c r="AR59" s="204" t="s">
        <v>12</v>
      </c>
      <c r="AS59" s="18" t="s">
        <v>15</v>
      </c>
      <c r="AT59" s="200" t="s">
        <v>59</v>
      </c>
      <c r="AU59" s="18" t="s">
        <v>15</v>
      </c>
      <c r="AV59" s="198" t="s">
        <v>15</v>
      </c>
      <c r="AW59" s="199" t="s">
        <v>15</v>
      </c>
    </row>
    <row r="60" spans="1:49" x14ac:dyDescent="0.3">
      <c r="A60" s="53" t="b">
        <f t="shared" si="0"/>
        <v>0</v>
      </c>
      <c r="B60" s="54" t="e">
        <f>IF($B$1=F39,G39,IF($B$1=I39,J39,IF($B$1=L39,M39,IF($B$1=N39,O39,IF($B$1=P39,Q39,IF($B$1=R39,S39,IF($B$1=T39,U39,IF($B$1=V39,W39,IF($B$1=X39,Y39,IF($B$1=Z39,AA40,IF($B$1=AB39,AC39,IF($B$1=AD39,AE39,IF($B$1=AF39,AG39,IF($B$1=AH39,AI39,IF($B$1=AJ39,AK39,IF($B$1=AL39,AM39,IF($B$1=AT39,AU39,IF($B$1=#REF!,AV39))))))))))))))))))</f>
        <v>#REF!</v>
      </c>
      <c r="C60" s="55" t="e">
        <f>IF($C$1=F39,G39,IF($C$1=I39,J39,IF($C$1=L39,M39,IF($C$1=N39,O39,IF($C$1=P39,Q39,IF($C$1=R39,S39,IF($C$1=T39,U39,IF($C$1=V39,W39,IF($C$1=X39,Y39,IF($C$1=Z39,AA40,IF($C$1=AB39,AC39,IF($C$1=AD39,AE39,IF($C$1=AF39,AG39,IF($C$1=AH39,AI39,IF($C$1=AJ39,AK39,IF($C$1=AL39,AM39,IF($C$1=AT39,AU39,IF($C$1=#REF!,AV39))))))))))))))))))</f>
        <v>#REF!</v>
      </c>
      <c r="D60" s="56" t="str">
        <f>IF($D$1=F39,G39,IF($D$1=I39,J39,IF($D$1=L39,M39,IF($D$1=N39,O39,IF($D$1=P39,Q39,IF($D$1=R39,S39,IF($D$1=T39,U39,IF($D$1=V39,W39,IF($D$1=X39,Y39,IF($D$1=Z39,AA40,IF($D$1=AB39,AC39,IF($D$1=AD39,AE39,IF($D$1=AF39,AG39,IF($D$1=AH39,AI39,IF($D$1=AJ39,AK39,IF($D$1=AL39,AM39,IF($D$1=AT39,AU39,IF($D$1=#REF!,AV39))))))))))))))))))</f>
        <v>*</v>
      </c>
      <c r="F60" s="39" t="s">
        <v>24</v>
      </c>
      <c r="G60" s="57" t="s">
        <v>15</v>
      </c>
      <c r="H60" s="58"/>
      <c r="I60" s="39" t="s">
        <v>55</v>
      </c>
      <c r="J60" s="57" t="s">
        <v>15</v>
      </c>
      <c r="K60" s="57"/>
      <c r="L60" s="198" t="s">
        <v>2</v>
      </c>
      <c r="M60" s="199" t="s">
        <v>15</v>
      </c>
      <c r="N60" s="198" t="s">
        <v>3</v>
      </c>
      <c r="O60" s="199" t="s">
        <v>15</v>
      </c>
      <c r="P60" s="198" t="s">
        <v>4</v>
      </c>
      <c r="Q60" s="199" t="s">
        <v>15</v>
      </c>
      <c r="R60" s="198" t="s">
        <v>0</v>
      </c>
      <c r="S60" s="199" t="s">
        <v>15</v>
      </c>
      <c r="T60" s="198" t="s">
        <v>25</v>
      </c>
      <c r="U60" s="199" t="s">
        <v>15</v>
      </c>
      <c r="V60" s="198" t="s">
        <v>56</v>
      </c>
      <c r="W60" s="199" t="s">
        <v>15</v>
      </c>
      <c r="X60" s="49" t="s">
        <v>7</v>
      </c>
      <c r="Y60" s="49" t="s">
        <v>15</v>
      </c>
      <c r="Z60" s="198" t="s">
        <v>5</v>
      </c>
      <c r="AA60" s="199" t="s">
        <v>15</v>
      </c>
      <c r="AB60" s="198" t="s">
        <v>6</v>
      </c>
      <c r="AC60" s="49" t="s">
        <v>15</v>
      </c>
      <c r="AD60" s="200" t="s">
        <v>54</v>
      </c>
      <c r="AE60" s="49" t="s">
        <v>15</v>
      </c>
      <c r="AF60" s="39" t="s">
        <v>283</v>
      </c>
      <c r="AG60" s="201" t="s">
        <v>15</v>
      </c>
      <c r="AH60" s="39" t="s">
        <v>266</v>
      </c>
      <c r="AI60" s="18" t="s">
        <v>15</v>
      </c>
      <c r="AJ60" s="198" t="s">
        <v>9</v>
      </c>
      <c r="AK60" s="49" t="s">
        <v>15</v>
      </c>
      <c r="AL60" s="202" t="s">
        <v>61</v>
      </c>
      <c r="AM60" s="18" t="s">
        <v>15</v>
      </c>
      <c r="AN60" s="202" t="s">
        <v>58</v>
      </c>
      <c r="AO60" s="203" t="s">
        <v>15</v>
      </c>
      <c r="AP60" s="204" t="s">
        <v>10</v>
      </c>
      <c r="AQ60" s="18" t="s">
        <v>15</v>
      </c>
      <c r="AR60" s="204" t="s">
        <v>12</v>
      </c>
      <c r="AS60" s="18" t="s">
        <v>15</v>
      </c>
      <c r="AT60" s="200" t="s">
        <v>59</v>
      </c>
      <c r="AU60" s="18" t="s">
        <v>15</v>
      </c>
      <c r="AV60" s="198" t="s">
        <v>15</v>
      </c>
      <c r="AW60" s="199" t="s">
        <v>15</v>
      </c>
    </row>
    <row r="61" spans="1:49" x14ac:dyDescent="0.3">
      <c r="A61" s="53" t="b">
        <f t="shared" si="0"/>
        <v>0</v>
      </c>
      <c r="B61" s="54" t="e">
        <f>IF($B$1=F40,G40,IF($B$1=I40,J40,IF($B$1=L40,M40,IF($B$1=N40,O40,IF($B$1=P40,Q40,IF($B$1=R40,S40,IF($B$1=T40,U40,IF($B$1=V40,W40,IF($B$1=X40,Y40,IF($B$1=Z40,AA41,IF($B$1=AB40,AC40,IF($B$1=AD40,AE40,IF($B$1=AF40,AG40,IF($B$1=AH40,AI40,IF($B$1=AJ40,AK40,IF($B$1=AL40,AM40,IF($B$1=AT40,AU40,IF($B$1=#REF!,AV40))))))))))))))))))</f>
        <v>#REF!</v>
      </c>
      <c r="C61" s="55" t="e">
        <f>IF($C$1=F40,G40,IF($C$1=I40,J40,IF($C$1=L40,M40,IF($C$1=N40,O40,IF($C$1=P40,Q40,IF($C$1=R40,S40,IF($C$1=T40,U40,IF($C$1=V40,W40,IF($C$1=X40,Y40,IF($C$1=Z40,AA41,IF($C$1=AB40,AC40,IF($C$1=AD40,AE40,IF($C$1=AF40,AG40,IF($C$1=AH40,AI40,IF($C$1=AJ40,AK40,IF($C$1=AL40,AM40,IF($C$1=AT40,AU40,IF($C$1=#REF!,AV40))))))))))))))))))</f>
        <v>#REF!</v>
      </c>
      <c r="D61" s="56" t="str">
        <f>IF($D$1=F40,G40,IF($D$1=I40,J40,IF($D$1=L40,M40,IF($D$1=N40,O40,IF($D$1=P40,Q40,IF($D$1=R40,S40,IF($D$1=T40,U40,IF($D$1=V40,W40,IF($D$1=X40,Y40,IF($D$1=Z40,AA41,IF($D$1=AB40,AC40,IF($D$1=AD40,AE40,IF($D$1=AF40,AG40,IF($D$1=AH40,AI40,IF($D$1=AJ40,AK40,IF($D$1=AL40,AM40,IF($D$1=AT40,AU40,IF($D$1=#REF!,AV40))))))))))))))))))</f>
        <v>*</v>
      </c>
      <c r="F61" s="39" t="s">
        <v>24</v>
      </c>
      <c r="G61" s="57" t="s">
        <v>15</v>
      </c>
      <c r="I61" s="39" t="s">
        <v>55</v>
      </c>
      <c r="J61" s="57" t="s">
        <v>15</v>
      </c>
      <c r="K61" s="57"/>
      <c r="L61" s="198" t="s">
        <v>2</v>
      </c>
      <c r="M61" s="199" t="s">
        <v>15</v>
      </c>
      <c r="N61" s="198" t="s">
        <v>3</v>
      </c>
      <c r="O61" s="199" t="s">
        <v>15</v>
      </c>
      <c r="P61" s="198" t="s">
        <v>4</v>
      </c>
      <c r="Q61" s="199" t="s">
        <v>15</v>
      </c>
      <c r="R61" s="198" t="s">
        <v>0</v>
      </c>
      <c r="S61" s="199" t="s">
        <v>15</v>
      </c>
      <c r="T61" s="198" t="s">
        <v>25</v>
      </c>
      <c r="U61" s="199" t="s">
        <v>15</v>
      </c>
      <c r="V61" s="198" t="s">
        <v>56</v>
      </c>
      <c r="W61" s="199" t="s">
        <v>15</v>
      </c>
      <c r="X61" s="49" t="s">
        <v>7</v>
      </c>
      <c r="Y61" s="49" t="s">
        <v>15</v>
      </c>
      <c r="Z61" s="198" t="s">
        <v>5</v>
      </c>
      <c r="AA61" s="199" t="s">
        <v>15</v>
      </c>
      <c r="AB61" s="198" t="s">
        <v>6</v>
      </c>
      <c r="AC61" s="49" t="s">
        <v>15</v>
      </c>
      <c r="AD61" s="200" t="s">
        <v>54</v>
      </c>
      <c r="AE61" s="49" t="s">
        <v>15</v>
      </c>
      <c r="AF61" s="39" t="s">
        <v>283</v>
      </c>
      <c r="AG61" s="201" t="s">
        <v>15</v>
      </c>
      <c r="AH61" s="39" t="s">
        <v>266</v>
      </c>
      <c r="AI61" s="18" t="s">
        <v>15</v>
      </c>
      <c r="AJ61" s="198" t="s">
        <v>9</v>
      </c>
      <c r="AK61" s="49" t="s">
        <v>15</v>
      </c>
      <c r="AL61" s="202" t="s">
        <v>61</v>
      </c>
      <c r="AM61" s="18" t="s">
        <v>15</v>
      </c>
      <c r="AN61" s="202" t="s">
        <v>58</v>
      </c>
      <c r="AO61" s="203" t="s">
        <v>15</v>
      </c>
      <c r="AP61" s="204" t="s">
        <v>10</v>
      </c>
      <c r="AQ61" s="18" t="s">
        <v>15</v>
      </c>
      <c r="AR61" s="204" t="s">
        <v>12</v>
      </c>
      <c r="AS61" s="18" t="s">
        <v>15</v>
      </c>
      <c r="AT61" s="200" t="s">
        <v>59</v>
      </c>
      <c r="AU61" s="18" t="s">
        <v>15</v>
      </c>
      <c r="AV61" s="198" t="s">
        <v>15</v>
      </c>
      <c r="AW61" s="199" t="s">
        <v>15</v>
      </c>
    </row>
    <row r="62" spans="1:49" x14ac:dyDescent="0.3">
      <c r="A62" s="53" t="b">
        <f t="shared" si="0"/>
        <v>0</v>
      </c>
      <c r="B62" s="54" t="e">
        <f>IF($B$1=F41,G41,IF($B$1=I41,J41,IF($B$1=L41,M41,IF($B$1=N41,O41,IF($B$1=P41,Q41,IF($B$1=R41,S41,IF($B$1=T41,U41,IF($B$1=V41,W41,IF($B$1=X41,Y41,IF($B$1=Z41,AA42,IF($B$1=AB41,AC41,IF($B$1=AD41,AE41,IF($B$1=AF41,AG41,IF($B$1=AH41,AI41,IF($B$1=AJ41,AK41,IF($B$1=AL41,AM41,IF($B$1=AT41,AU41,IF($B$1=#REF!,AV41))))))))))))))))))</f>
        <v>#REF!</v>
      </c>
      <c r="C62" s="55" t="e">
        <f>IF($C$1=F41,G41,IF($C$1=I41,J41,IF($C$1=L41,M41,IF($C$1=N41,O41,IF($C$1=P41,Q41,IF($C$1=R41,S41,IF($C$1=T41,U41,IF($C$1=V41,W41,IF($C$1=X41,Y41,IF($C$1=Z41,AA42,IF($C$1=AB41,AC41,IF($C$1=AD41,AE41,IF($C$1=AF41,AG41,IF($C$1=AH41,AI41,IF($C$1=AJ41,AK41,IF($C$1=AL41,AM41,IF($C$1=AT41,AU41,IF($C$1=#REF!,AV41))))))))))))))))))</f>
        <v>#REF!</v>
      </c>
      <c r="D62" s="56" t="str">
        <f>IF($D$1=F41,G41,IF($D$1=I41,J41,IF($D$1=L41,M41,IF($D$1=N41,O41,IF($D$1=P41,Q41,IF($D$1=R41,S41,IF($D$1=T41,U41,IF($D$1=V41,W41,IF($D$1=X41,Y41,IF($D$1=Z41,AA42,IF($D$1=AB41,AC41,IF($D$1=AD41,AE41,IF($D$1=AF41,AG41,IF($D$1=AH41,AI41,IF($D$1=AJ41,AK41,IF($D$1=AL41,AM41,IF($D$1=AT41,AU41,IF($D$1=#REF!,AV41))))))))))))))))))</f>
        <v>*</v>
      </c>
      <c r="F62" s="39" t="s">
        <v>24</v>
      </c>
      <c r="G62" s="57" t="s">
        <v>15</v>
      </c>
      <c r="I62" s="39" t="s">
        <v>55</v>
      </c>
      <c r="J62" s="57" t="s">
        <v>15</v>
      </c>
      <c r="K62" s="57"/>
      <c r="L62" s="198" t="s">
        <v>2</v>
      </c>
      <c r="M62" s="199" t="s">
        <v>15</v>
      </c>
      <c r="N62" s="198" t="s">
        <v>3</v>
      </c>
      <c r="O62" s="199" t="s">
        <v>15</v>
      </c>
      <c r="P62" s="198" t="s">
        <v>4</v>
      </c>
      <c r="Q62" s="199" t="s">
        <v>15</v>
      </c>
      <c r="R62" s="198" t="s">
        <v>0</v>
      </c>
      <c r="S62" s="199" t="s">
        <v>15</v>
      </c>
      <c r="T62" s="198" t="s">
        <v>25</v>
      </c>
      <c r="U62" s="199" t="s">
        <v>15</v>
      </c>
      <c r="V62" s="198" t="s">
        <v>56</v>
      </c>
      <c r="W62" s="199" t="s">
        <v>15</v>
      </c>
      <c r="X62" s="49" t="s">
        <v>7</v>
      </c>
      <c r="Y62" s="49" t="s">
        <v>15</v>
      </c>
      <c r="Z62" s="198" t="s">
        <v>5</v>
      </c>
      <c r="AA62" s="199" t="s">
        <v>15</v>
      </c>
      <c r="AB62" s="198" t="s">
        <v>6</v>
      </c>
      <c r="AC62" s="49" t="s">
        <v>15</v>
      </c>
      <c r="AD62" s="200" t="s">
        <v>54</v>
      </c>
      <c r="AE62" s="49" t="s">
        <v>15</v>
      </c>
      <c r="AF62" s="39" t="s">
        <v>283</v>
      </c>
      <c r="AG62" s="201" t="s">
        <v>15</v>
      </c>
      <c r="AH62" s="39" t="s">
        <v>266</v>
      </c>
      <c r="AI62" s="18" t="s">
        <v>15</v>
      </c>
      <c r="AJ62" s="198" t="s">
        <v>9</v>
      </c>
      <c r="AK62" s="49" t="s">
        <v>15</v>
      </c>
      <c r="AL62" s="202" t="s">
        <v>61</v>
      </c>
      <c r="AM62" s="18" t="s">
        <v>15</v>
      </c>
      <c r="AN62" s="202" t="s">
        <v>58</v>
      </c>
      <c r="AO62" s="203" t="s">
        <v>15</v>
      </c>
      <c r="AP62" s="204" t="s">
        <v>10</v>
      </c>
      <c r="AQ62" s="18" t="s">
        <v>15</v>
      </c>
      <c r="AR62" s="204" t="s">
        <v>12</v>
      </c>
      <c r="AS62" s="18" t="s">
        <v>15</v>
      </c>
      <c r="AT62" s="200" t="s">
        <v>59</v>
      </c>
      <c r="AU62" s="18" t="s">
        <v>15</v>
      </c>
      <c r="AV62" s="198" t="s">
        <v>15</v>
      </c>
      <c r="AW62" s="199" t="s">
        <v>15</v>
      </c>
    </row>
    <row r="63" spans="1:49" x14ac:dyDescent="0.3">
      <c r="A63" s="53" t="b">
        <f t="shared" si="0"/>
        <v>0</v>
      </c>
      <c r="B63" s="54" t="e">
        <f>IF($B$1=F42,G42,IF($B$1=I42,J42,IF($B$1=L42,M42,IF($B$1=N42,O42,IF($B$1=P42,Q42,IF($B$1=R42,S42,IF($B$1=T42,U42,IF($B$1=V42,W42,IF($B$1=X42,Y42,IF($B$1=Z42,AA43,IF($B$1=AB42,AC42,IF($B$1=AD42,AE42,IF($B$1=AF42,AG42,IF($B$1=AH42,AI42,IF($B$1=AJ42,AK42,IF($B$1=AL42,AM42,IF($B$1=AT42,AU42,IF($B$1=#REF!,AV42))))))))))))))))))</f>
        <v>#REF!</v>
      </c>
      <c r="C63" s="55" t="e">
        <f>IF($C$1=F42,G42,IF($C$1=I42,J42,IF($C$1=L42,M42,IF($C$1=N42,O42,IF($C$1=P42,Q42,IF($C$1=R42,S42,IF($C$1=T42,U42,IF($C$1=V42,W42,IF($C$1=X42,Y42,IF($C$1=Z42,AA43,IF($C$1=AB42,AC42,IF($C$1=AD42,AE42,IF($C$1=AF42,AG42,IF($C$1=AH42,AI42,IF($C$1=AJ42,AK42,IF($C$1=AL42,AM42,IF($C$1=AT42,AU42,IF($C$1=#REF!,AV42))))))))))))))))))</f>
        <v>#REF!</v>
      </c>
      <c r="D63" s="56" t="str">
        <f>IF($D$1=F42,G42,IF($D$1=I42,J42,IF($D$1=L42,M42,IF($D$1=N42,O42,IF($D$1=P42,Q42,IF($D$1=R42,S42,IF($D$1=T42,U42,IF($D$1=V42,W42,IF($D$1=X42,Y42,IF($D$1=Z42,AA43,IF($D$1=AB42,AC42,IF($D$1=AD42,AE42,IF($D$1=AF42,AG42,IF($D$1=AH42,AI42,IF($D$1=AJ42,AK42,IF($D$1=AL42,AM42,IF($D$1=AT42,AU42,IF($D$1=#REF!,AV42))))))))))))))))))</f>
        <v>*</v>
      </c>
      <c r="F63" s="39" t="s">
        <v>24</v>
      </c>
      <c r="G63" s="57" t="s">
        <v>15</v>
      </c>
      <c r="I63" s="39" t="s">
        <v>55</v>
      </c>
      <c r="J63" s="57" t="s">
        <v>15</v>
      </c>
      <c r="K63" s="57"/>
      <c r="L63" s="198" t="s">
        <v>2</v>
      </c>
      <c r="M63" s="199" t="s">
        <v>15</v>
      </c>
      <c r="N63" s="198" t="s">
        <v>3</v>
      </c>
      <c r="O63" s="199" t="s">
        <v>15</v>
      </c>
      <c r="P63" s="198" t="s">
        <v>4</v>
      </c>
      <c r="Q63" s="199" t="s">
        <v>15</v>
      </c>
      <c r="R63" s="198" t="s">
        <v>0</v>
      </c>
      <c r="S63" s="199" t="s">
        <v>15</v>
      </c>
      <c r="T63" s="198" t="s">
        <v>25</v>
      </c>
      <c r="U63" s="199" t="s">
        <v>15</v>
      </c>
      <c r="V63" s="198" t="s">
        <v>56</v>
      </c>
      <c r="W63" s="199" t="s">
        <v>15</v>
      </c>
      <c r="X63" s="49" t="s">
        <v>7</v>
      </c>
      <c r="Y63" s="49" t="s">
        <v>15</v>
      </c>
      <c r="Z63" s="198" t="s">
        <v>5</v>
      </c>
      <c r="AA63" s="199" t="s">
        <v>15</v>
      </c>
      <c r="AB63" s="198" t="s">
        <v>6</v>
      </c>
      <c r="AC63" s="49" t="s">
        <v>15</v>
      </c>
      <c r="AD63" s="200" t="s">
        <v>54</v>
      </c>
      <c r="AE63" s="49" t="s">
        <v>15</v>
      </c>
      <c r="AF63" s="39" t="s">
        <v>283</v>
      </c>
      <c r="AG63" s="201" t="s">
        <v>15</v>
      </c>
      <c r="AH63" s="39" t="s">
        <v>266</v>
      </c>
      <c r="AI63" s="18" t="s">
        <v>15</v>
      </c>
      <c r="AJ63" s="198" t="s">
        <v>9</v>
      </c>
      <c r="AK63" s="49" t="s">
        <v>15</v>
      </c>
      <c r="AL63" s="202" t="s">
        <v>61</v>
      </c>
      <c r="AM63" s="18" t="s">
        <v>15</v>
      </c>
      <c r="AN63" s="202" t="s">
        <v>58</v>
      </c>
      <c r="AO63" s="203" t="s">
        <v>15</v>
      </c>
      <c r="AP63" s="204" t="s">
        <v>10</v>
      </c>
      <c r="AQ63" s="18" t="s">
        <v>15</v>
      </c>
      <c r="AR63" s="204" t="s">
        <v>12</v>
      </c>
      <c r="AS63" s="18" t="s">
        <v>15</v>
      </c>
      <c r="AT63" s="200" t="s">
        <v>59</v>
      </c>
      <c r="AU63" s="18" t="s">
        <v>15</v>
      </c>
      <c r="AV63" s="198" t="s">
        <v>15</v>
      </c>
      <c r="AW63" s="199" t="s">
        <v>15</v>
      </c>
    </row>
    <row r="64" spans="1:49" x14ac:dyDescent="0.3">
      <c r="A64" s="53" t="b">
        <f t="shared" si="0"/>
        <v>0</v>
      </c>
      <c r="B64" s="54" t="e">
        <f>IF($B$1=F43,G43,IF($B$1=I43,J43,IF($B$1=L43,M43,IF($B$1=N43,O43,IF($B$1=P43,Q43,IF($B$1=R43,S43,IF($B$1=T43,U43,IF($B$1=V43,W43,IF($B$1=X43,Y43,IF($B$1=Z43,AA44,IF($B$1=AB43,AC43,IF($B$1=AD43,AE43,IF($B$1=AF43,AG43,IF($B$1=AH43,AI43,IF($B$1=AJ43,AK43,IF($B$1=AL43,AM43,IF($B$1=AT43,AU43,IF($B$1=#REF!,AV43))))))))))))))))))</f>
        <v>#REF!</v>
      </c>
      <c r="C64" s="55" t="e">
        <f>IF($C$1=F43,G43,IF($C$1=I43,J43,IF($C$1=L43,M43,IF($C$1=N43,O43,IF($C$1=P43,Q43,IF($C$1=R43,S43,IF($C$1=T43,U43,IF($C$1=V43,W43,IF($C$1=X43,Y43,IF($C$1=Z43,AA44,IF($C$1=AB43,AC43,IF($C$1=AD43,AE43,IF($C$1=AF43,AG43,IF($C$1=AH43,AI43,IF($C$1=AJ43,AK43,IF($C$1=AL43,AM43,IF($C$1=AT43,AU43,IF($C$1=#REF!,AV43))))))))))))))))))</f>
        <v>#REF!</v>
      </c>
      <c r="D64" s="56" t="str">
        <f>IF($D$1=F43,G43,IF($D$1=I43,J43,IF($D$1=L43,M43,IF($D$1=N43,O43,IF($D$1=P43,Q43,IF($D$1=R43,S43,IF($D$1=T43,U43,IF($D$1=V43,W43,IF($D$1=X43,Y43,IF($D$1=Z43,AA44,IF($D$1=AB43,AC43,IF($D$1=AD43,AE43,IF($D$1=AF43,AG43,IF($D$1=AH43,AI43,IF($D$1=AJ43,AK43,IF($D$1=AL43,AM43,IF($D$1=AT43,AU43,IF($D$1=#REF!,AV43))))))))))))))))))</f>
        <v>*</v>
      </c>
      <c r="F64" s="39" t="s">
        <v>24</v>
      </c>
      <c r="G64" s="57" t="s">
        <v>15</v>
      </c>
      <c r="I64" s="39" t="s">
        <v>55</v>
      </c>
      <c r="J64" s="57" t="s">
        <v>15</v>
      </c>
      <c r="K64" s="57"/>
      <c r="L64" s="198" t="s">
        <v>2</v>
      </c>
      <c r="M64" s="199" t="s">
        <v>15</v>
      </c>
      <c r="N64" s="198" t="s">
        <v>3</v>
      </c>
      <c r="O64" s="199" t="s">
        <v>15</v>
      </c>
      <c r="P64" s="198" t="s">
        <v>4</v>
      </c>
      <c r="Q64" s="199" t="s">
        <v>15</v>
      </c>
      <c r="R64" s="198" t="s">
        <v>0</v>
      </c>
      <c r="S64" s="199" t="s">
        <v>15</v>
      </c>
      <c r="T64" s="198" t="s">
        <v>25</v>
      </c>
      <c r="U64" s="199" t="s">
        <v>15</v>
      </c>
      <c r="V64" s="198" t="s">
        <v>56</v>
      </c>
      <c r="W64" s="199" t="s">
        <v>15</v>
      </c>
      <c r="X64" s="49" t="s">
        <v>7</v>
      </c>
      <c r="Y64" s="49" t="s">
        <v>15</v>
      </c>
      <c r="Z64" s="198" t="s">
        <v>5</v>
      </c>
      <c r="AA64" s="199" t="s">
        <v>15</v>
      </c>
      <c r="AB64" s="198" t="s">
        <v>6</v>
      </c>
      <c r="AC64" s="49" t="s">
        <v>15</v>
      </c>
      <c r="AD64" s="200" t="s">
        <v>54</v>
      </c>
      <c r="AE64" s="49" t="s">
        <v>15</v>
      </c>
      <c r="AF64" s="39" t="s">
        <v>283</v>
      </c>
      <c r="AG64" s="201" t="s">
        <v>15</v>
      </c>
      <c r="AH64" s="39" t="s">
        <v>266</v>
      </c>
      <c r="AI64" s="18" t="s">
        <v>15</v>
      </c>
      <c r="AJ64" s="198" t="s">
        <v>9</v>
      </c>
      <c r="AK64" s="49" t="s">
        <v>15</v>
      </c>
      <c r="AL64" s="202" t="s">
        <v>61</v>
      </c>
      <c r="AM64" s="18" t="s">
        <v>15</v>
      </c>
      <c r="AN64" s="202" t="s">
        <v>58</v>
      </c>
      <c r="AO64" s="203" t="s">
        <v>15</v>
      </c>
      <c r="AP64" s="204" t="s">
        <v>10</v>
      </c>
      <c r="AQ64" s="18" t="s">
        <v>15</v>
      </c>
      <c r="AR64" s="204" t="s">
        <v>12</v>
      </c>
      <c r="AS64" s="18" t="s">
        <v>15</v>
      </c>
      <c r="AT64" s="200" t="s">
        <v>59</v>
      </c>
      <c r="AU64" s="18" t="s">
        <v>15</v>
      </c>
      <c r="AV64" s="198" t="s">
        <v>15</v>
      </c>
      <c r="AW64" s="199" t="s">
        <v>15</v>
      </c>
    </row>
    <row r="65" spans="1:49" x14ac:dyDescent="0.3">
      <c r="A65" s="53" t="b">
        <f t="shared" si="0"/>
        <v>0</v>
      </c>
      <c r="B65" s="54" t="e">
        <f>IF($B$1=F44,G44,IF($B$1=I44,J44,IF($B$1=L44,M44,IF($B$1=N44,O44,IF($B$1=P44,Q44,IF($B$1=R44,S44,IF($B$1=T44,U44,IF($B$1=V44,W44,IF($B$1=X44,Y44,IF($B$1=Z44,AA45,IF($B$1=AB44,AC44,IF($B$1=AD44,AE44,IF($B$1=AF44,AG44,IF($B$1=AH44,AI44,IF($B$1=AJ44,AK44,IF($B$1=AL44,AM44,IF($B$1=AT44,AU44,IF($B$1=#REF!,AV44))))))))))))))))))</f>
        <v>#REF!</v>
      </c>
      <c r="C65" s="55" t="e">
        <f>IF($C$1=F44,G44,IF($C$1=I44,J44,IF($C$1=L44,M44,IF($C$1=N44,O44,IF($C$1=P44,Q44,IF($C$1=R44,S44,IF($C$1=T44,U44,IF($C$1=V44,W44,IF($C$1=X44,Y44,IF($C$1=Z44,AA45,IF($C$1=AB44,AC44,IF($C$1=AD44,AE44,IF($C$1=AF44,AG44,IF($C$1=AH44,AI44,IF($C$1=AJ44,AK44,IF($C$1=AL44,AM44,IF($C$1=AT44,AU44,IF($C$1=#REF!,AV44))))))))))))))))))</f>
        <v>#REF!</v>
      </c>
      <c r="D65" s="56" t="str">
        <f>IF($D$1=F44,G44,IF($D$1=I44,J44,IF($D$1=L44,M44,IF($D$1=N44,O44,IF($D$1=P44,Q44,IF($D$1=R44,S44,IF($D$1=T44,U44,IF($D$1=V44,W44,IF($D$1=X44,Y44,IF($D$1=Z44,AA45,IF($D$1=AB44,AC44,IF($D$1=AD44,AE44,IF($D$1=AF44,AG44,IF($D$1=AH44,AI44,IF($D$1=AJ44,AK44,IF($D$1=AL44,AM44,IF($D$1=AT44,AU44,IF($D$1=#REF!,AV44))))))))))))))))))</f>
        <v>*</v>
      </c>
      <c r="F65" s="39" t="s">
        <v>24</v>
      </c>
      <c r="G65" s="57" t="s">
        <v>15</v>
      </c>
      <c r="I65" s="39" t="s">
        <v>55</v>
      </c>
      <c r="J65" s="57" t="s">
        <v>15</v>
      </c>
      <c r="K65" s="57"/>
      <c r="L65" s="198" t="s">
        <v>2</v>
      </c>
      <c r="M65" s="199" t="s">
        <v>15</v>
      </c>
      <c r="N65" s="198" t="s">
        <v>3</v>
      </c>
      <c r="O65" s="199" t="s">
        <v>15</v>
      </c>
      <c r="P65" s="198" t="s">
        <v>4</v>
      </c>
      <c r="Q65" s="199" t="s">
        <v>15</v>
      </c>
      <c r="R65" s="198" t="s">
        <v>0</v>
      </c>
      <c r="S65" s="199" t="s">
        <v>15</v>
      </c>
      <c r="T65" s="198" t="s">
        <v>25</v>
      </c>
      <c r="U65" s="199" t="s">
        <v>15</v>
      </c>
      <c r="V65" s="198" t="s">
        <v>56</v>
      </c>
      <c r="W65" s="199" t="s">
        <v>15</v>
      </c>
      <c r="X65" s="49" t="s">
        <v>7</v>
      </c>
      <c r="Y65" s="49" t="s">
        <v>15</v>
      </c>
      <c r="Z65" s="198" t="s">
        <v>5</v>
      </c>
      <c r="AA65" s="199" t="s">
        <v>15</v>
      </c>
      <c r="AB65" s="198" t="s">
        <v>6</v>
      </c>
      <c r="AC65" s="49" t="s">
        <v>15</v>
      </c>
      <c r="AD65" s="200" t="s">
        <v>54</v>
      </c>
      <c r="AE65" s="49" t="s">
        <v>15</v>
      </c>
      <c r="AF65" s="39" t="s">
        <v>283</v>
      </c>
      <c r="AG65" s="201" t="s">
        <v>15</v>
      </c>
      <c r="AH65" s="39" t="s">
        <v>266</v>
      </c>
      <c r="AI65" s="18" t="s">
        <v>15</v>
      </c>
      <c r="AJ65" s="198" t="s">
        <v>9</v>
      </c>
      <c r="AK65" s="49" t="s">
        <v>15</v>
      </c>
      <c r="AL65" s="202" t="s">
        <v>61</v>
      </c>
      <c r="AM65" s="18" t="s">
        <v>15</v>
      </c>
      <c r="AN65" s="202" t="s">
        <v>58</v>
      </c>
      <c r="AO65" s="203" t="s">
        <v>15</v>
      </c>
      <c r="AP65" s="204" t="s">
        <v>10</v>
      </c>
      <c r="AQ65" s="18" t="s">
        <v>15</v>
      </c>
      <c r="AR65" s="204" t="s">
        <v>12</v>
      </c>
      <c r="AS65" s="18" t="s">
        <v>15</v>
      </c>
      <c r="AT65" s="200" t="s">
        <v>59</v>
      </c>
      <c r="AU65" s="18" t="s">
        <v>15</v>
      </c>
      <c r="AV65" s="198" t="s">
        <v>15</v>
      </c>
      <c r="AW65" s="199" t="s">
        <v>15</v>
      </c>
    </row>
    <row r="66" spans="1:49" x14ac:dyDescent="0.3">
      <c r="A66" s="53" t="b">
        <f t="shared" si="0"/>
        <v>0</v>
      </c>
      <c r="B66" s="54" t="e">
        <f>IF($B$1=F45,G45,IF($B$1=I45,J45,IF($B$1=L45,M45,IF($B$1=N45,O45,IF($B$1=P45,Q45,IF($B$1=R45,S45,IF($B$1=T45,U45,IF($B$1=V45,W45,IF($B$1=X45,Y45,IF($B$1=Z45,AA46,IF($B$1=AB45,AC45,IF($B$1=AD45,AE45,IF($B$1=AF45,AG45,IF($B$1=AH45,AI45,IF($B$1=AJ45,AK45,IF($B$1=AL45,AM45,IF($B$1=AT45,AU45,IF($B$1=#REF!,AV45))))))))))))))))))</f>
        <v>#REF!</v>
      </c>
      <c r="C66" s="55" t="e">
        <f>IF($C$1=F45,G45,IF($C$1=I45,J45,IF($C$1=L45,M45,IF($C$1=N45,O45,IF($C$1=P45,Q45,IF($C$1=R45,S45,IF($C$1=T45,U45,IF($C$1=V45,W45,IF($C$1=X45,Y45,IF($C$1=Z45,AA46,IF($C$1=AB45,AC45,IF($C$1=AD45,AE45,IF($C$1=AF45,AG45,IF($C$1=AH45,AI45,IF($C$1=AJ45,AK45,IF($C$1=AL45,AM45,IF($C$1=AT45,AU45,IF($C$1=#REF!,AV45))))))))))))))))))</f>
        <v>#REF!</v>
      </c>
      <c r="D66" s="56" t="str">
        <f>IF($D$1=F45,G45,IF($D$1=I45,J45,IF($D$1=L45,M45,IF($D$1=N45,O45,IF($D$1=P45,Q45,IF($D$1=R45,S45,IF($D$1=T45,U45,IF($D$1=V45,W45,IF($D$1=X45,Y45,IF($D$1=Z45,AA46,IF($D$1=AB45,AC45,IF($D$1=AD45,AE45,IF($D$1=AF45,AG45,IF($D$1=AH45,AI45,IF($D$1=AJ45,AK45,IF($D$1=AL45,AM45,IF($D$1=AT45,AU45,IF($D$1=#REF!,AV45))))))))))))))))))</f>
        <v>*</v>
      </c>
      <c r="F66" s="39" t="s">
        <v>24</v>
      </c>
      <c r="G66" s="57" t="s">
        <v>15</v>
      </c>
      <c r="I66" s="39" t="s">
        <v>55</v>
      </c>
      <c r="J66" s="57" t="s">
        <v>15</v>
      </c>
      <c r="K66" s="57"/>
      <c r="L66" s="198" t="s">
        <v>2</v>
      </c>
      <c r="M66" s="199" t="s">
        <v>15</v>
      </c>
      <c r="N66" s="198" t="s">
        <v>3</v>
      </c>
      <c r="O66" s="199" t="s">
        <v>15</v>
      </c>
      <c r="P66" s="198" t="s">
        <v>4</v>
      </c>
      <c r="Q66" s="199" t="s">
        <v>15</v>
      </c>
      <c r="R66" s="198" t="s">
        <v>0</v>
      </c>
      <c r="S66" s="199" t="s">
        <v>15</v>
      </c>
      <c r="T66" s="198" t="s">
        <v>25</v>
      </c>
      <c r="U66" s="199" t="s">
        <v>15</v>
      </c>
      <c r="V66" s="198" t="s">
        <v>56</v>
      </c>
      <c r="W66" s="199" t="s">
        <v>15</v>
      </c>
      <c r="X66" s="49" t="s">
        <v>7</v>
      </c>
      <c r="Y66" s="49" t="s">
        <v>15</v>
      </c>
      <c r="Z66" s="198" t="s">
        <v>5</v>
      </c>
      <c r="AA66" s="199" t="s">
        <v>15</v>
      </c>
      <c r="AB66" s="198" t="s">
        <v>6</v>
      </c>
      <c r="AC66" s="49" t="s">
        <v>15</v>
      </c>
      <c r="AD66" s="200" t="s">
        <v>54</v>
      </c>
      <c r="AE66" s="49" t="s">
        <v>15</v>
      </c>
      <c r="AF66" s="39" t="s">
        <v>283</v>
      </c>
      <c r="AG66" s="201" t="s">
        <v>15</v>
      </c>
      <c r="AH66" s="39" t="s">
        <v>266</v>
      </c>
      <c r="AI66" s="18" t="s">
        <v>15</v>
      </c>
      <c r="AJ66" s="198" t="s">
        <v>9</v>
      </c>
      <c r="AK66" s="49" t="s">
        <v>15</v>
      </c>
      <c r="AL66" s="202" t="s">
        <v>61</v>
      </c>
      <c r="AM66" s="18" t="s">
        <v>15</v>
      </c>
      <c r="AN66" s="202" t="s">
        <v>58</v>
      </c>
      <c r="AO66" s="203" t="s">
        <v>15</v>
      </c>
      <c r="AP66" s="204" t="s">
        <v>10</v>
      </c>
      <c r="AQ66" s="18" t="s">
        <v>15</v>
      </c>
      <c r="AR66" s="204" t="s">
        <v>12</v>
      </c>
      <c r="AS66" s="18" t="s">
        <v>15</v>
      </c>
      <c r="AT66" s="200" t="s">
        <v>59</v>
      </c>
      <c r="AU66" s="18" t="s">
        <v>15</v>
      </c>
      <c r="AV66" s="198" t="s">
        <v>15</v>
      </c>
      <c r="AW66" s="199" t="s">
        <v>15</v>
      </c>
    </row>
    <row r="67" spans="1:49" x14ac:dyDescent="0.3">
      <c r="A67" s="53" t="b">
        <f t="shared" si="0"/>
        <v>0</v>
      </c>
      <c r="B67" s="54" t="e">
        <f>IF($B$1=F46,G46,IF($B$1=I46,J46,IF($B$1=L46,M46,IF($B$1=N46,O46,IF($B$1=P46,Q46,IF($B$1=R46,S46,IF($B$1=T46,U46,IF($B$1=V46,W46,IF($B$1=X46,Y46,IF($B$1=Z46,AA47,IF($B$1=AB46,AC46,IF($B$1=AD46,AE46,IF($B$1=AF46,AG46,IF($B$1=AH46,AI46,IF($B$1=AJ46,AK46,IF($B$1=AL46,AM46,IF($B$1=AT46,AU46,IF($B$1=#REF!,AV46))))))))))))))))))</f>
        <v>#REF!</v>
      </c>
      <c r="C67" s="55" t="e">
        <f>IF($C$1=F46,G46,IF($C$1=I46,J46,IF($C$1=L46,M46,IF($C$1=N46,O46,IF($C$1=P46,Q46,IF($C$1=R46,S46,IF($C$1=T46,U46,IF($C$1=V46,W46,IF($C$1=X46,Y46,IF($C$1=Z46,AA47,IF($C$1=AB46,AC46,IF($C$1=AD46,AE46,IF($C$1=AF46,AG46,IF($C$1=AH46,AI46,IF($C$1=AJ46,AK46,IF($C$1=AL46,AM46,IF($C$1=AT46,AU46,IF($C$1=#REF!,AV46))))))))))))))))))</f>
        <v>#REF!</v>
      </c>
      <c r="D67" s="56" t="str">
        <f>IF($D$1=F46,G46,IF($D$1=I46,J46,IF($D$1=L46,M46,IF($D$1=N46,O46,IF($D$1=P46,Q46,IF($D$1=R46,S46,IF($D$1=T46,U46,IF($D$1=V46,W46,IF($D$1=X46,Y46,IF($D$1=Z46,AA47,IF($D$1=AB46,AC46,IF($D$1=AD46,AE46,IF($D$1=AF46,AG46,IF($D$1=AH46,AI46,IF($D$1=AJ46,AK46,IF($D$1=AL46,AM46,IF($D$1=AT46,AU46,IF($D$1=#REF!,AV46))))))))))))))))))</f>
        <v>*</v>
      </c>
      <c r="F67" s="39" t="s">
        <v>24</v>
      </c>
      <c r="G67" s="57" t="s">
        <v>15</v>
      </c>
      <c r="I67" s="39" t="s">
        <v>55</v>
      </c>
      <c r="J67" s="57" t="s">
        <v>15</v>
      </c>
      <c r="K67" s="57"/>
      <c r="L67" s="198" t="s">
        <v>2</v>
      </c>
      <c r="M67" s="199" t="s">
        <v>15</v>
      </c>
      <c r="N67" s="198" t="s">
        <v>3</v>
      </c>
      <c r="O67" s="199" t="s">
        <v>15</v>
      </c>
      <c r="P67" s="198" t="s">
        <v>4</v>
      </c>
      <c r="Q67" s="199" t="s">
        <v>15</v>
      </c>
      <c r="R67" s="198" t="s">
        <v>0</v>
      </c>
      <c r="S67" s="199" t="s">
        <v>15</v>
      </c>
      <c r="T67" s="198" t="s">
        <v>25</v>
      </c>
      <c r="U67" s="199" t="s">
        <v>15</v>
      </c>
      <c r="V67" s="198" t="s">
        <v>56</v>
      </c>
      <c r="W67" s="199" t="s">
        <v>15</v>
      </c>
      <c r="X67" s="49" t="s">
        <v>7</v>
      </c>
      <c r="Y67" s="49" t="s">
        <v>15</v>
      </c>
      <c r="Z67" s="198" t="s">
        <v>5</v>
      </c>
      <c r="AA67" s="199" t="s">
        <v>15</v>
      </c>
      <c r="AB67" s="198" t="s">
        <v>6</v>
      </c>
      <c r="AC67" s="49" t="s">
        <v>15</v>
      </c>
      <c r="AD67" s="200" t="s">
        <v>54</v>
      </c>
      <c r="AE67" s="49" t="s">
        <v>15</v>
      </c>
      <c r="AF67" s="39" t="s">
        <v>283</v>
      </c>
      <c r="AG67" s="201" t="s">
        <v>15</v>
      </c>
      <c r="AH67" s="39" t="s">
        <v>266</v>
      </c>
      <c r="AI67" s="18" t="s">
        <v>15</v>
      </c>
      <c r="AJ67" s="198" t="s">
        <v>9</v>
      </c>
      <c r="AK67" s="49" t="s">
        <v>15</v>
      </c>
      <c r="AL67" s="202" t="s">
        <v>61</v>
      </c>
      <c r="AM67" s="18" t="s">
        <v>15</v>
      </c>
      <c r="AN67" s="202" t="s">
        <v>58</v>
      </c>
      <c r="AO67" s="203" t="s">
        <v>15</v>
      </c>
      <c r="AP67" s="204" t="s">
        <v>10</v>
      </c>
      <c r="AQ67" s="18" t="s">
        <v>15</v>
      </c>
      <c r="AR67" s="204" t="s">
        <v>12</v>
      </c>
      <c r="AS67" s="18" t="s">
        <v>15</v>
      </c>
      <c r="AT67" s="200" t="s">
        <v>59</v>
      </c>
      <c r="AU67" s="18" t="s">
        <v>15</v>
      </c>
      <c r="AV67" s="198" t="s">
        <v>15</v>
      </c>
      <c r="AW67" s="199" t="s">
        <v>15</v>
      </c>
    </row>
    <row r="68" spans="1:49" x14ac:dyDescent="0.3">
      <c r="A68" s="53" t="b">
        <f t="shared" si="0"/>
        <v>0</v>
      </c>
      <c r="B68" s="54" t="e">
        <f>IF($B$1=F47,G47,IF($B$1=I47,J47,IF($B$1=L47,M47,IF($B$1=N47,O47,IF($B$1=P47,Q47,IF($B$1=R47,S47,IF($B$1=T47,U47,IF($B$1=V47,W47,IF($B$1=X47,Y47,IF($B$1=Z47,AA48,IF($B$1=AB47,AC47,IF($B$1=AD47,AE47,IF($B$1=AF47,AG47,IF($B$1=AH47,AI47,IF($B$1=AJ47,AK47,IF($B$1=AL47,AM47,IF($B$1=AT47,AU47,IF($B$1=#REF!,AV47))))))))))))))))))</f>
        <v>#REF!</v>
      </c>
      <c r="C68" s="55" t="e">
        <f>IF($C$1=F47,G47,IF($C$1=I47,J47,IF($C$1=L47,M47,IF($C$1=N47,O47,IF($C$1=P47,Q47,IF($C$1=R47,S47,IF($C$1=T47,U47,IF($C$1=V47,W47,IF($C$1=X47,Y47,IF($C$1=Z47,AA48,IF($C$1=AB47,AC47,IF($C$1=AD47,AE47,IF($C$1=AF47,AG47,IF($C$1=AH47,AI47,IF($C$1=AJ47,AK47,IF($C$1=AL47,AM47,IF($C$1=AT47,AU47,IF($C$1=#REF!,AV47))))))))))))))))))</f>
        <v>#REF!</v>
      </c>
      <c r="D68" s="56" t="str">
        <f>IF($D$1=F47,G47,IF($D$1=I47,J47,IF($D$1=L47,M47,IF($D$1=N47,O47,IF($D$1=P47,Q47,IF($D$1=R47,S47,IF($D$1=T47,U47,IF($D$1=V47,W47,IF($D$1=X47,Y47,IF($D$1=Z47,AA48,IF($D$1=AB47,AC47,IF($D$1=AD47,AE47,IF($D$1=AF47,AG47,IF($D$1=AH47,AI47,IF($D$1=AJ47,AK47,IF($D$1=AL47,AM47,IF($D$1=AT47,AU47,IF($D$1=#REF!,AV47))))))))))))))))))</f>
        <v>*</v>
      </c>
    </row>
    <row r="69" spans="1:49" x14ac:dyDescent="0.3">
      <c r="A69" s="53" t="b">
        <f t="shared" si="0"/>
        <v>0</v>
      </c>
      <c r="B69" s="54" t="e">
        <f>IF($B$1=F48,G48,IF($B$1=I48,J48,IF($B$1=L48,M48,IF($B$1=N48,O48,IF($B$1=P48,Q48,IF($B$1=R48,S48,IF($B$1=T48,U48,IF($B$1=V48,W48,IF($B$1=X48,Y48,IF($B$1=Z48,AA49,IF($B$1=AB48,AC48,IF($B$1=AD48,AE48,IF($B$1=AF48,AG48,IF($B$1=AH48,AI48,IF($B$1=AJ48,AK48,IF($B$1=AL48,AM48,IF($B$1=AT48,AU48,IF($B$1=#REF!,AV48))))))))))))))))))</f>
        <v>#REF!</v>
      </c>
      <c r="C69" s="55" t="e">
        <f>IF($C$1=F48,G48,IF($C$1=I48,J48,IF($C$1=L48,M48,IF($C$1=N48,O48,IF($C$1=P48,Q48,IF($C$1=R48,S48,IF($C$1=T48,U48,IF($C$1=V48,W48,IF($C$1=X48,Y48,IF($C$1=Z48,AA49,IF($C$1=AB48,AC48,IF($C$1=AD48,AE48,IF($C$1=AF48,AG48,IF($C$1=AH48,AI48,IF($C$1=AJ48,AK48,IF($C$1=AL48,AM48,IF($C$1=AT48,AU48,IF($C$1=#REF!,AV48))))))))))))))))))</f>
        <v>#REF!</v>
      </c>
      <c r="D69" s="56" t="str">
        <f>IF($D$1=F48,G48,IF($D$1=I48,J48,IF($D$1=L48,M48,IF($D$1=N48,O48,IF($D$1=P48,Q48,IF($D$1=R48,S48,IF($D$1=T48,U48,IF($D$1=V48,W48,IF($D$1=X48,Y48,IF($D$1=Z48,AA49,IF($D$1=AB48,AC48,IF($D$1=AD48,AE48,IF($D$1=AF48,AG48,IF($D$1=AH48,AI48,IF($D$1=AJ48,AK48,IF($D$1=AL48,AM48,IF($D$1=AT48,AU48,IF($D$1=#REF!,AV48))))))))))))))))))</f>
        <v>*</v>
      </c>
    </row>
    <row r="70" spans="1:49" x14ac:dyDescent="0.3">
      <c r="A70" s="53" t="b">
        <f t="shared" si="0"/>
        <v>0</v>
      </c>
      <c r="B70" s="54" t="e">
        <f>IF($B$1=F49,G49,IF($B$1=I49,J49,IF($B$1=L49,M49,IF($B$1=N49,O49,IF($B$1=P49,Q49,IF($B$1=R49,S49,IF($B$1=T49,U49,IF($B$1=V49,W49,IF($B$1=X49,Y49,IF($B$1=Z49,AA50,IF($B$1=AB49,AC49,IF($B$1=AD49,AE49,IF($B$1=AF49,AG49,IF($B$1=AH49,AI49,IF($B$1=AJ49,AK49,IF($B$1=AL49,AM49,IF($B$1=AT49,AU49,IF($B$1=#REF!,AV49))))))))))))))))))</f>
        <v>#REF!</v>
      </c>
      <c r="C70" s="55" t="e">
        <f>IF($C$1=F49,G49,IF($C$1=I49,J49,IF($C$1=L49,M49,IF($C$1=N49,O49,IF($C$1=P49,Q49,IF($C$1=R49,S49,IF($C$1=T49,U49,IF($C$1=V49,W49,IF($C$1=X49,Y49,IF($C$1=Z49,AA50,IF($C$1=AB49,AC49,IF($C$1=AD49,AE49,IF($C$1=AF49,AG49,IF($C$1=AH49,AI49,IF($C$1=AJ49,AK49,IF($C$1=AL49,AM49,IF($C$1=AT49,AU49,IF($C$1=#REF!,AV49))))))))))))))))))</f>
        <v>#REF!</v>
      </c>
      <c r="D70" s="56" t="str">
        <f>IF($D$1=F49,G49,IF($D$1=I49,J49,IF($D$1=L49,M49,IF($D$1=N49,O49,IF($D$1=P49,Q49,IF($D$1=R49,S49,IF($D$1=T49,U49,IF($D$1=V49,W49,IF($D$1=X49,Y49,IF($D$1=Z49,AA50,IF($D$1=AB49,AC49,IF($D$1=AD49,AE49,IF($D$1=AF49,AG49,IF($D$1=AH49,AI49,IF($D$1=AJ49,AK49,IF($D$1=AL49,AM49,IF($D$1=AT49,AU49,IF($D$1=#REF!,AV49))))))))))))))))))</f>
        <v>*</v>
      </c>
    </row>
    <row r="71" spans="1:49" x14ac:dyDescent="0.3">
      <c r="A71" s="53" t="b">
        <f t="shared" si="0"/>
        <v>0</v>
      </c>
      <c r="B71" s="54" t="e">
        <f>IF($B$1=F50,G50,IF($B$1=I50,J50,IF($B$1=L50,M50,IF($B$1=N50,O50,IF($B$1=P50,Q50,IF($B$1=R50,S50,IF($B$1=T50,U50,IF($B$1=V50,W50,IF($B$1=X50,Y50,IF($B$1=Z50,AA51,IF($B$1=AB50,AC50,IF($B$1=AD50,AE50,IF($B$1=AF50,AG50,IF($B$1=AH50,AI50,IF($B$1=AJ50,AK50,IF($B$1=AL50,AM50,IF($B$1=AT50,AU50,IF($B$1=#REF!,AV50))))))))))))))))))</f>
        <v>#REF!</v>
      </c>
      <c r="C71" s="55" t="e">
        <f>IF($C$1=F50,G50,IF($C$1=I50,J50,IF($C$1=L50,M50,IF($C$1=N50,O50,IF($C$1=P50,Q50,IF($C$1=R50,S50,IF($C$1=T50,U50,IF($C$1=V50,W50,IF($C$1=X50,Y50,IF($C$1=Z50,AA51,IF($C$1=AB50,AC50,IF($C$1=AD50,AE50,IF($C$1=AF50,AG50,IF($C$1=AH50,AI50,IF($C$1=AJ50,AK50,IF($C$1=AL50,AM50,IF($C$1=AT50,AU50,IF($C$1=#REF!,AV50))))))))))))))))))</f>
        <v>#REF!</v>
      </c>
      <c r="D71" s="56" t="str">
        <f>IF($D$1=F50,G50,IF($D$1=I50,J50,IF($D$1=L50,M50,IF($D$1=N50,O50,IF($D$1=P50,Q50,IF($D$1=R50,S50,IF($D$1=T50,U50,IF($D$1=V50,W50,IF($D$1=X50,Y50,IF($D$1=Z50,AA51,IF($D$1=AB50,AC50,IF($D$1=AD50,AE50,IF($D$1=AF50,AG50,IF($D$1=AH50,AI50,IF($D$1=AJ50,AK50,IF($D$1=AL50,AM50,IF($D$1=AT50,AU50,IF($D$1=#REF!,AV50))))))))))))))))))</f>
        <v>*</v>
      </c>
    </row>
    <row r="72" spans="1:49" x14ac:dyDescent="0.3">
      <c r="A72" s="53" t="b">
        <f t="shared" si="0"/>
        <v>0</v>
      </c>
      <c r="B72" s="54" t="e">
        <f>IF($B$1=F51,G51,IF($B$1=I51,J51,IF($B$1=L51,M51,IF($B$1=N51,O51,IF($B$1=P51,Q51,IF($B$1=R51,S51,IF($B$1=T51,U51,IF($B$1=V51,W51,IF($B$1=X51,Y51,IF($B$1=Z51,AA52,IF($B$1=AB51,AC51,IF($B$1=AD51,AE51,IF($B$1=AF51,AG51,IF($B$1=AH51,AI51,IF($B$1=AJ51,AK51,IF($B$1=AL51,AM51,IF($B$1=AT51,AU51,IF($B$1=#REF!,AV51))))))))))))))))))</f>
        <v>#REF!</v>
      </c>
      <c r="C72" s="55" t="e">
        <f>IF($C$1=F51,G51,IF($C$1=I51,J51,IF($C$1=L51,M51,IF($C$1=N51,O51,IF($C$1=P51,Q51,IF($C$1=R51,S51,IF($C$1=T51,U51,IF($C$1=V51,W51,IF($C$1=X51,Y51,IF($C$1=Z51,AA52,IF($C$1=AB51,AC51,IF($C$1=AD51,AE51,IF($C$1=AF51,AG51,IF($C$1=AH51,AI51,IF($C$1=AJ51,AK51,IF($C$1=AL51,AM51,IF($C$1=AT51,AU51,IF($C$1=#REF!,AV51))))))))))))))))))</f>
        <v>#REF!</v>
      </c>
      <c r="D72" s="56" t="str">
        <f>IF($D$1=F51,G51,IF($D$1=I51,J51,IF($D$1=L51,M51,IF($D$1=N51,O51,IF($D$1=P51,Q51,IF($D$1=R51,S51,IF($D$1=T51,U51,IF($D$1=V51,W51,IF($D$1=X51,Y51,IF($D$1=Z51,AA52,IF($D$1=AB51,AC51,IF($D$1=AD51,AE51,IF($D$1=AF51,AG51,IF($D$1=AH51,AI51,IF($D$1=AJ51,AK51,IF($D$1=AL51,AM51,IF($D$1=AT51,AU51,IF($D$1=#REF!,AV51))))))))))))))))))</f>
        <v>*</v>
      </c>
    </row>
    <row r="73" spans="1:49" x14ac:dyDescent="0.3">
      <c r="A73" s="53" t="b">
        <f t="shared" si="0"/>
        <v>0</v>
      </c>
      <c r="B73" s="54" t="e">
        <f>IF($B$1=F52,G52,IF($B$1=I52,J52,IF($B$1=L52,M52,IF($B$1=N52,O52,IF($B$1=P52,Q52,IF($B$1=R52,S52,IF($B$1=T52,U52,IF($B$1=V52,W52,IF($B$1=X52,Y52,IF($B$1=Z52,AA53,IF($B$1=AB52,AC52,IF($B$1=AD52,AE52,IF($B$1=AF52,AG52,IF($B$1=AH52,AI52,IF($B$1=AJ52,AK52,IF($B$1=AL52,AM52,IF($B$1=AT52,AU52,IF($B$1=#REF!,AV52))))))))))))))))))</f>
        <v>#REF!</v>
      </c>
      <c r="C73" s="55" t="e">
        <f>IF($C$1=F52,G52,IF($C$1=I52,J52,IF($C$1=L52,M52,IF($C$1=N52,O52,IF($C$1=P52,Q52,IF($C$1=R52,S52,IF($C$1=T52,U52,IF($C$1=V52,W52,IF($C$1=X52,Y52,IF($C$1=Z52,AA53,IF($C$1=AB52,AC52,IF($C$1=AD52,AE52,IF($C$1=AF52,AG52,IF($C$1=AH52,AI52,IF($C$1=AJ52,AK52,IF($C$1=AL52,AM52,IF($C$1=AT52,AU52,IF($C$1=#REF!,AV52))))))))))))))))))</f>
        <v>#REF!</v>
      </c>
      <c r="D73" s="56" t="str">
        <f>IF($D$1=F52,G52,IF($D$1=I52,J52,IF($D$1=L52,M52,IF($D$1=N52,O52,IF($D$1=P52,Q52,IF($D$1=R52,S52,IF($D$1=T52,U52,IF($D$1=V52,W52,IF($D$1=X52,Y52,IF($D$1=Z52,AA53,IF($D$1=AB52,AC52,IF($D$1=AD52,AE52,IF($D$1=AF52,AG52,IF($D$1=AH52,AI52,IF($D$1=AJ52,AK52,IF($D$1=AL52,AM52,IF($D$1=AT52,AU52,IF($D$1=#REF!,AV52))))))))))))))))))</f>
        <v>*</v>
      </c>
    </row>
    <row r="74" spans="1:49" x14ac:dyDescent="0.3">
      <c r="A74" s="53" t="b">
        <f t="shared" si="0"/>
        <v>0</v>
      </c>
      <c r="B74" s="54" t="e">
        <f>IF($B$1=F53,G53,IF($B$1=I53,J53,IF($B$1=L53,M53,IF($B$1=N53,O53,IF($B$1=P53,Q53,IF($B$1=R53,S53,IF($B$1=T53,U53,IF($B$1=V53,W53,IF($B$1=X53,Y53,IF($B$1=Z53,AA54,IF($B$1=AB53,AC53,IF($B$1=AD53,AE53,IF($B$1=AF53,AG53,IF($B$1=AH53,AI53,IF($B$1=AJ53,AK53,IF($B$1=AL53,AM53,IF($B$1=AT53,AU53,IF($B$1=#REF!,AV53))))))))))))))))))</f>
        <v>#REF!</v>
      </c>
      <c r="C74" s="55" t="e">
        <f>IF($C$1=F53,G53,IF($C$1=I53,J53,IF($C$1=L53,M53,IF($C$1=N53,O53,IF($C$1=P53,Q53,IF($C$1=R53,S53,IF($C$1=T53,U53,IF($C$1=V53,W53,IF($C$1=X53,Y53,IF($C$1=Z53,AA54,IF($C$1=AB53,AC53,IF($C$1=AD53,AE53,IF($C$1=AF53,AG53,IF($C$1=AH53,AI53,IF($C$1=AJ53,AK53,IF($C$1=AL53,AM53,IF($C$1=AT53,AU53,IF($C$1=#REF!,AV53))))))))))))))))))</f>
        <v>#REF!</v>
      </c>
      <c r="D74" s="56" t="str">
        <f>IF($D$1=F53,G53,IF($D$1=I53,J53,IF($D$1=L53,M53,IF($D$1=N53,O53,IF($D$1=P53,Q53,IF($D$1=R53,S53,IF($D$1=T53,U53,IF($D$1=V53,W53,IF($D$1=X53,Y53,IF($D$1=Z53,AA54,IF($D$1=AB53,AC53,IF($D$1=AD53,AE53,IF($D$1=AF53,AG53,IF($D$1=AH53,AI53,IF($D$1=AJ53,AK53,IF($D$1=AL53,AM53,IF($D$1=AT53,AU53,IF($D$1=#REF!,AV53))))))))))))))))))</f>
        <v>*</v>
      </c>
    </row>
    <row r="75" spans="1:49" x14ac:dyDescent="0.3">
      <c r="A75" s="53" t="b">
        <f t="shared" si="0"/>
        <v>0</v>
      </c>
      <c r="B75" s="54" t="e">
        <f>IF($B$1=F54,G54,IF($B$1=I54,J54,IF($B$1=L54,M54,IF($B$1=N54,O54,IF($B$1=P54,Q54,IF($B$1=R54,S54,IF($B$1=T54,U54,IF($B$1=V54,W54,IF($B$1=X54,Y54,IF($B$1=Z54,AA55,IF($B$1=AB54,AC54,IF($B$1=AD54,AE54,IF($B$1=AF54,AG54,IF($B$1=AH54,AI54,IF($B$1=AJ54,AK54,IF($B$1=AL54,AM54,IF($B$1=AT54,AU54,IF($B$1=#REF!,AV54))))))))))))))))))</f>
        <v>#REF!</v>
      </c>
      <c r="C75" s="55" t="e">
        <f>IF($C$1=F54,G54,IF($C$1=I54,J54,IF($C$1=L54,M54,IF($C$1=N54,O54,IF($C$1=P54,Q54,IF($C$1=R54,S54,IF($C$1=T54,U54,IF($C$1=V54,W54,IF($C$1=X54,Y54,IF($C$1=Z54,AA55,IF($C$1=AB54,AC54,IF($C$1=AD54,AE54,IF($C$1=AF54,AG54,IF($C$1=AH54,AI54,IF($C$1=AJ54,AK54,IF($C$1=AL54,AM54,IF($C$1=AT54,AU54,IF($C$1=#REF!,AV54))))))))))))))))))</f>
        <v>#REF!</v>
      </c>
      <c r="D75" s="56" t="str">
        <f>IF($D$1=F54,G54,IF($D$1=I54,J54,IF($D$1=L54,M54,IF($D$1=N54,O54,IF($D$1=P54,Q54,IF($D$1=R54,S54,IF($D$1=T54,U54,IF($D$1=V54,W54,IF($D$1=X54,Y54,IF($D$1=Z54,AA55,IF($D$1=AB54,AC54,IF($D$1=AD54,AE54,IF($D$1=AF54,AG54,IF($D$1=AH54,AI54,IF($D$1=AJ54,AK54,IF($D$1=AL54,AM54,IF($D$1=AT54,AU54,IF($D$1=#REF!,AV54))))))))))))))))))</f>
        <v>*</v>
      </c>
    </row>
    <row r="76" spans="1:49" x14ac:dyDescent="0.3">
      <c r="A76" s="53" t="b">
        <f t="shared" si="0"/>
        <v>0</v>
      </c>
      <c r="B76" s="54" t="e">
        <f>IF($B$1=F55,G55,IF($B$1=I55,J55,IF($B$1=L55,M55,IF($B$1=N55,O55,IF($B$1=P55,Q55,IF($B$1=R55,S55,IF($B$1=T55,U55,IF($B$1=V55,W55,IF($B$1=X55,Y55,IF($B$1=Z55,AA56,IF($B$1=AB55,AC55,IF($B$1=AD55,AE55,IF($B$1=AF55,AG55,IF($B$1=AH55,AI55,IF($B$1=AJ55,AK55,IF($B$1=AL55,AM55,IF($B$1=AT55,AU55,IF($B$1=#REF!,AV55))))))))))))))))))</f>
        <v>#REF!</v>
      </c>
      <c r="C76" s="55" t="e">
        <f>IF($C$1=F55,G55,IF($C$1=I55,J55,IF($C$1=L55,M55,IF($C$1=N55,O55,IF($C$1=P55,Q55,IF($C$1=R55,S55,IF($C$1=T55,U55,IF($C$1=V55,W55,IF($C$1=X55,Y55,IF($C$1=Z55,AA56,IF($C$1=AB55,AC55,IF($C$1=AD55,AE55,IF($C$1=AF55,AG55,IF($C$1=AH55,AI55,IF($C$1=AJ55,AK55,IF($C$1=AL55,AM55,IF($C$1=AT55,AU55,IF($C$1=#REF!,AV55))))))))))))))))))</f>
        <v>#REF!</v>
      </c>
      <c r="D76" s="56" t="str">
        <f>IF($D$1=F55,G55,IF($D$1=I55,J55,IF($D$1=L55,M55,IF($D$1=N55,O55,IF($D$1=P55,Q55,IF($D$1=R55,S55,IF($D$1=T55,U55,IF($D$1=V55,W55,IF($D$1=X55,Y55,IF($D$1=Z55,AA56,IF($D$1=AB55,AC55,IF($D$1=AD55,AE55,IF($D$1=AF55,AG55,IF($D$1=AH55,AI55,IF($D$1=AJ55,AK55,IF($D$1=AL55,AM55,IF($D$1=AT55,AU55,IF($D$1=#REF!,AV55))))))))))))))))))</f>
        <v>*</v>
      </c>
    </row>
    <row r="77" spans="1:49" x14ac:dyDescent="0.3">
      <c r="A77" s="53" t="b">
        <f t="shared" si="0"/>
        <v>0</v>
      </c>
      <c r="B77" s="54" t="e">
        <f>IF($B$1=F56,G56,IF($B$1=I56,J56,IF($B$1=L56,M56,IF($B$1=N56,O56,IF($B$1=P56,Q56,IF($B$1=R56,S56,IF($B$1=T56,U56,IF($B$1=V56,W56,IF($B$1=X56,Y56,IF($B$1=Z56,AA57,IF($B$1=AB56,AC56,IF($B$1=AD56,AE56,IF($B$1=AF56,AG56,IF($B$1=AH56,AI56,IF($B$1=AJ56,AK56,IF($B$1=AL56,AM56,IF($B$1=AT56,AU56,IF($B$1=#REF!,AV56))))))))))))))))))</f>
        <v>#REF!</v>
      </c>
      <c r="C77" s="55" t="e">
        <f>IF($C$1=F56,G56,IF($C$1=I56,J56,IF($C$1=L56,M56,IF($C$1=N56,O56,IF($C$1=P56,Q56,IF($C$1=R56,S56,IF($C$1=T56,U56,IF($C$1=V56,W56,IF($C$1=X56,Y56,IF($C$1=Z56,AA57,IF($C$1=AB56,AC56,IF($C$1=AD56,AE56,IF($C$1=AF56,AG56,IF($C$1=AH56,AI56,IF($C$1=AJ56,AK56,IF($C$1=AL56,AM56,IF($C$1=AT56,AU56,IF($C$1=#REF!,AV56))))))))))))))))))</f>
        <v>#REF!</v>
      </c>
      <c r="D77" s="56" t="str">
        <f>IF($D$1=F56,G56,IF($D$1=I56,J56,IF($D$1=L56,M56,IF($D$1=N56,O56,IF($D$1=P56,Q56,IF($D$1=R56,S56,IF($D$1=T56,U56,IF($D$1=V56,W56,IF($D$1=X56,Y56,IF($D$1=Z56,AA57,IF($D$1=AB56,AC56,IF($D$1=AD56,AE56,IF($D$1=AF56,AG56,IF($D$1=AH56,AI56,IF($D$1=AJ56,AK56,IF($D$1=AL56,AM56,IF($D$1=AT56,AU56,IF($D$1=#REF!,AV56))))))))))))))))))</f>
        <v>*</v>
      </c>
    </row>
    <row r="78" spans="1:49" x14ac:dyDescent="0.3">
      <c r="A78" s="53" t="b">
        <f t="shared" si="0"/>
        <v>0</v>
      </c>
      <c r="B78" s="54" t="e">
        <f>IF($B$1=F57,G57,IF($B$1=I57,J57,IF($B$1=L57,M57,IF($B$1=N57,O57,IF($B$1=P57,Q57,IF($B$1=R57,S57,IF($B$1=T57,U57,IF($B$1=V57,W57,IF($B$1=X57,Y57,IF($B$1=Z57,AA58,IF($B$1=AB57,AC57,IF($B$1=AD57,AE57,IF($B$1=AF57,AG57,IF($B$1=AH57,AI57,IF($B$1=AJ57,AK57,IF($B$1=AL57,AM57,IF($B$1=AT57,AU57,IF($B$1=#REF!,AV57))))))))))))))))))</f>
        <v>#REF!</v>
      </c>
      <c r="C78" s="55" t="e">
        <f>IF($C$1=F57,G57,IF($C$1=I57,J57,IF($C$1=L57,M57,IF($C$1=N57,O57,IF($C$1=P57,Q57,IF($C$1=R57,S57,IF($C$1=T57,U57,IF($C$1=V57,W57,IF($C$1=X57,Y57,IF($C$1=Z57,AA58,IF($C$1=AB57,AC57,IF($C$1=AD57,AE57,IF($C$1=AF57,AG57,IF($C$1=AH57,AI57,IF($C$1=AJ57,AK57,IF($C$1=AL57,AM57,IF($C$1=AT57,AU57,IF($C$1=#REF!,AV57))))))))))))))))))</f>
        <v>#REF!</v>
      </c>
      <c r="D78" s="56" t="str">
        <f>IF($D$1=F57,G57,IF($D$1=I57,J57,IF($D$1=L57,M57,IF($D$1=N57,O57,IF($D$1=P57,Q57,IF($D$1=R57,S57,IF($D$1=T57,U57,IF($D$1=V57,W57,IF($D$1=X57,Y57,IF($D$1=Z57,AA58,IF($D$1=AB57,AC57,IF($D$1=AD57,AE57,IF($D$1=AF57,AG57,IF($D$1=AH57,AI57,IF($D$1=AJ57,AK57,IF($D$1=AL57,AM57,IF($D$1=AT57,AU57,IF($D$1=#REF!,AV57))))))))))))))))))</f>
        <v>*</v>
      </c>
    </row>
    <row r="79" spans="1:49" x14ac:dyDescent="0.3">
      <c r="A79" s="53" t="b">
        <f t="shared" si="0"/>
        <v>0</v>
      </c>
      <c r="B79" s="54" t="e">
        <f>IF($B$1=F58,G58,IF($B$1=I58,J58,IF($B$1=L58,M58,IF($B$1=N58,O58,IF($B$1=P58,Q58,IF($B$1=R58,S58,IF($B$1=T58,U58,IF($B$1=V58,W58,IF($B$1=X58,Y58,IF($B$1=Z58,AA59,IF($B$1=AB58,AC58,IF($B$1=AD58,AE58,IF($B$1=AF58,AG58,IF($B$1=AH58,AI58,IF($B$1=AJ58,AK58,IF($B$1=AL58,AM58,IF($B$1=AT58,AU58,IF($B$1=#REF!,AV58))))))))))))))))))</f>
        <v>#REF!</v>
      </c>
      <c r="C79" s="55" t="e">
        <f>IF($C$1=F58,G58,IF($C$1=I58,J58,IF($C$1=L58,M58,IF($C$1=N58,O58,IF($C$1=P58,Q58,IF($C$1=R58,S58,IF($C$1=T58,U58,IF($C$1=V58,W58,IF($C$1=X58,Y58,IF($C$1=Z58,AA59,IF($C$1=AB58,AC58,IF($C$1=AD58,AE58,IF($C$1=AF58,AG58,IF($C$1=AH58,AI58,IF($C$1=AJ58,AK58,IF($C$1=AL58,AM58,IF($C$1=AT58,AU58,IF($C$1=#REF!,AV58))))))))))))))))))</f>
        <v>#REF!</v>
      </c>
      <c r="D79" s="56" t="str">
        <f>IF($D$1=F58,G58,IF($D$1=I58,J58,IF($D$1=L58,M58,IF($D$1=N58,O58,IF($D$1=P58,Q58,IF($D$1=R58,S58,IF($D$1=T58,U58,IF($D$1=V58,W58,IF($D$1=X58,Y58,IF($D$1=Z58,AA59,IF($D$1=AB58,AC58,IF($D$1=AD58,AE58,IF($D$1=AF58,AG58,IF($D$1=AH58,AI58,IF($D$1=AJ58,AK58,IF($D$1=AL58,AM58,IF($D$1=AT58,AU58,IF($D$1=#REF!,AV58))))))))))))))))))</f>
        <v>*</v>
      </c>
    </row>
    <row r="80" spans="1:49" x14ac:dyDescent="0.3">
      <c r="A80" s="53" t="b">
        <f t="shared" si="0"/>
        <v>0</v>
      </c>
      <c r="B80" s="54" t="e">
        <f>IF($B$1=F59,G59,IF($B$1=I59,J59,IF($B$1=L59,M59,IF($B$1=N59,O59,IF($B$1=P59,Q59,IF($B$1=R59,S59,IF($B$1=T59,U59,IF($B$1=V59,W59,IF($B$1=X59,Y59,IF($B$1=Z59,AA60,IF($B$1=AB59,AC59,IF($B$1=AD59,AE59,IF($B$1=AF59,AG59,IF($B$1=AH59,AI59,IF($B$1=AJ59,AK59,IF($B$1=AL59,AM59,IF($B$1=AT59,AU59,IF($B$1=#REF!,AV59))))))))))))))))))</f>
        <v>#REF!</v>
      </c>
      <c r="C80" s="55" t="e">
        <f>IF($C$1=F59,G59,IF($C$1=I59,J59,IF($C$1=L59,M59,IF($C$1=N59,O59,IF($C$1=P59,Q59,IF($C$1=R59,S59,IF($C$1=T59,U59,IF($C$1=V59,W59,IF($C$1=X59,Y59,IF($C$1=Z59,AA60,IF($C$1=AB59,AC59,IF($C$1=AD59,AE59,IF($C$1=AF59,AG59,IF($C$1=AH59,AI59,IF($C$1=AJ59,AK59,IF($C$1=AL59,AM59,IF($C$1=AT59,AU59,IF($C$1=#REF!,AV59))))))))))))))))))</f>
        <v>#REF!</v>
      </c>
      <c r="D80" s="56" t="str">
        <f>IF($D$1=F59,G59,IF($D$1=I59,J59,IF($D$1=L59,M59,IF($D$1=N59,O59,IF($D$1=P59,Q59,IF($D$1=R59,S59,IF($D$1=T59,U59,IF($D$1=V59,W59,IF($D$1=X59,Y59,IF($D$1=Z59,AA60,IF($D$1=AB59,AC59,IF($D$1=AD59,AE59,IF($D$1=AF59,AG59,IF($D$1=AH59,AI59,IF($D$1=AJ59,AK59,IF($D$1=AL59,AM59,IF($D$1=AT59,AU59,IF($D$1=#REF!,AV59))))))))))))))))))</f>
        <v>*</v>
      </c>
    </row>
    <row r="81" spans="1:4" x14ac:dyDescent="0.3">
      <c r="A81" s="53" t="b">
        <f t="shared" si="0"/>
        <v>0</v>
      </c>
      <c r="B81" s="54" t="e">
        <f>IF($B$1=F60,G60,IF($B$1=I60,J60,IF($B$1=L60,M60,IF($B$1=N60,O60,IF($B$1=P60,Q60,IF($B$1=R60,S60,IF($B$1=T60,U60,IF($B$1=V60,W60,IF($B$1=X60,Y60,IF($B$1=Z60,AA61,IF($B$1=AB60,AC60,IF($B$1=AD60,AE60,IF($B$1=AF60,AG60,IF($B$1=AH60,AI60,IF($B$1=AJ60,AK60,IF($B$1=AL60,AM60,IF($B$1=AT60,AU60,IF($B$1=#REF!,AV60))))))))))))))))))</f>
        <v>#REF!</v>
      </c>
      <c r="C81" s="55" t="e">
        <f>IF($C$1=F60,G60,IF($C$1=I60,J60,IF($C$1=L60,M60,IF($C$1=N60,O60,IF($C$1=P60,Q60,IF($C$1=R60,S60,IF($C$1=T60,U60,IF($C$1=V60,W60,IF($C$1=X60,Y60,IF($C$1=Z60,AA61,IF($C$1=AB60,AC60,IF($C$1=AD60,AE60,IF($C$1=AF60,AG60,IF($C$1=AH60,AI60,IF($C$1=AJ60,AK60,IF($C$1=AL60,AM60,IF($C$1=AT60,AU60,IF($C$1=#REF!,AV60))))))))))))))))))</f>
        <v>#REF!</v>
      </c>
      <c r="D81" s="56" t="str">
        <f>IF($D$1=F60,G60,IF($D$1=I60,J60,IF($D$1=L60,M60,IF($D$1=N60,O60,IF($D$1=P60,Q60,IF($D$1=R60,S60,IF($D$1=T60,U60,IF($D$1=V60,W60,IF($D$1=X60,Y60,IF($D$1=Z60,AA61,IF($D$1=AB60,AC60,IF($D$1=AD60,AE60,IF($D$1=AF60,AG60,IF($D$1=AH60,AI60,IF($D$1=AJ60,AK60,IF($D$1=AL60,AM60,IF($D$1=AT60,AU60,IF($D$1=#REF!,AV60))))))))))))))))))</f>
        <v>*</v>
      </c>
    </row>
    <row r="82" spans="1:4" x14ac:dyDescent="0.3">
      <c r="A82" s="53" t="b">
        <f t="shared" si="0"/>
        <v>0</v>
      </c>
      <c r="B82" s="54" t="e">
        <f>IF($B$1=F61,G61,IF($B$1=I61,J61,IF($B$1=L61,M61,IF($B$1=N61,O61,IF($B$1=P61,Q61,IF($B$1=R61,S61,IF($B$1=T61,U61,IF($B$1=V61,W61,IF($B$1=X61,Y61,IF($B$1=Z61,AA62,IF($B$1=AB61,AC61,IF($B$1=AD61,AE61,IF($B$1=AF61,AG61,IF($B$1=AH61,AI61,IF($B$1=AJ61,AK61,IF($B$1=AL61,AM61,IF($B$1=AT61,AU61,IF($B$1=#REF!,AV61))))))))))))))))))</f>
        <v>#REF!</v>
      </c>
      <c r="C82" s="55" t="e">
        <f>IF($C$1=F61,G61,IF($C$1=I61,J61,IF($C$1=L61,M61,IF($C$1=N61,O61,IF($C$1=P61,Q61,IF($C$1=R61,S61,IF($C$1=T61,U61,IF($C$1=V61,W61,IF($C$1=X61,Y61,IF($C$1=Z61,AA62,IF($C$1=AB61,AC61,IF($C$1=AD61,AE61,IF($C$1=AF61,AG61,IF($C$1=AH61,AI61,IF($C$1=AJ61,AK61,IF($C$1=AL61,AM61,IF($C$1=AT61,AU61,IF($C$1=#REF!,AV61))))))))))))))))))</f>
        <v>#REF!</v>
      </c>
      <c r="D82" s="56" t="str">
        <f>IF($D$1=F61,G61,IF($D$1=I61,J61,IF($D$1=L61,M61,IF($D$1=N61,O61,IF($D$1=P61,Q61,IF($D$1=R61,S61,IF($D$1=T61,U61,IF($D$1=V61,W61,IF($D$1=X61,Y61,IF($D$1=Z61,AA62,IF($D$1=AB61,AC61,IF($D$1=AD61,AE61,IF($D$1=AF61,AG61,IF($D$1=AH61,AI61,IF($D$1=AJ61,AK61,IF($D$1=AL61,AM61,IF($D$1=AT61,AU61,IF($D$1=#REF!,AV61))))))))))))))))))</f>
        <v>*</v>
      </c>
    </row>
    <row r="83" spans="1:4" x14ac:dyDescent="0.3">
      <c r="A83" s="53" t="b">
        <f t="shared" si="0"/>
        <v>0</v>
      </c>
      <c r="B83" s="54" t="e">
        <f>IF($B$1=F62,G62,IF($B$1=I62,J62,IF($B$1=L62,M62,IF($B$1=N62,O62,IF($B$1=P62,Q62,IF($B$1=R62,S62,IF($B$1=T62,U62,IF($B$1=V62,W62,IF($B$1=X62,Y62,IF($B$1=Z62,AA63,IF($B$1=AB62,AC62,IF($B$1=AD62,AE62,IF($B$1=AF62,AG62,IF($B$1=AH62,AI62,IF($B$1=AJ62,AK62,IF($B$1=AL62,AM62,IF($B$1=AT62,AU62,IF($B$1=#REF!,AV62))))))))))))))))))</f>
        <v>#REF!</v>
      </c>
      <c r="C83" s="55" t="e">
        <f>IF($C$1=F62,G62,IF($C$1=I62,J62,IF($C$1=L62,M62,IF($C$1=N62,O62,IF($C$1=P62,Q62,IF($C$1=R62,S62,IF($C$1=T62,U62,IF($C$1=V62,W62,IF($C$1=X62,Y62,IF($C$1=Z62,AA63,IF($C$1=AB62,AC62,IF($C$1=AD62,AE62,IF($C$1=AF62,AG62,IF($C$1=AH62,AI62,IF($C$1=AJ62,AK62,IF($C$1=AL62,AM62,IF($C$1=AT62,AU62,IF($C$1=#REF!,AV62))))))))))))))))))</f>
        <v>#REF!</v>
      </c>
      <c r="D83" s="56" t="str">
        <f>IF($D$1=F62,G62,IF($D$1=I62,J62,IF($D$1=L62,M62,IF($D$1=N62,O62,IF($D$1=P62,Q62,IF($D$1=R62,S62,IF($D$1=T62,U62,IF($D$1=V62,W62,IF($D$1=X62,Y62,IF($D$1=Z62,AA63,IF($D$1=AB62,AC62,IF($D$1=AD62,AE62,IF($D$1=AF62,AG62,IF($D$1=AH62,AI62,IF($D$1=AJ62,AK62,IF($D$1=AL62,AM62,IF($D$1=AT62,AU62,IF($D$1=#REF!,AV62))))))))))))))))))</f>
        <v>*</v>
      </c>
    </row>
    <row r="84" spans="1:4" x14ac:dyDescent="0.3">
      <c r="A84" s="53" t="b">
        <f t="shared" si="0"/>
        <v>0</v>
      </c>
      <c r="B84" s="54" t="e">
        <f>IF($B$1=F63,G63,IF($B$1=I63,J63,IF($B$1=L63,M63,IF($B$1=N63,O63,IF($B$1=P63,Q63,IF($B$1=R63,S63,IF($B$1=T63,U63,IF($B$1=V63,W63,IF($B$1=X63,Y63,IF($B$1=Z63,AA64,IF($B$1=AB63,AC63,IF($B$1=AD63,AE63,IF($B$1=AF63,AG63,IF($B$1=AH63,AI63,IF($B$1=AJ63,AK63,IF($B$1=AL63,AM63,IF($B$1=AT63,AU63,IF($B$1=#REF!,AV63))))))))))))))))))</f>
        <v>#REF!</v>
      </c>
      <c r="C84" s="55" t="e">
        <f>IF($C$1=F63,G63,IF($C$1=I63,J63,IF($C$1=L63,M63,IF($C$1=N63,O63,IF($C$1=P63,Q63,IF($C$1=R63,S63,IF($C$1=T63,U63,IF($C$1=V63,W63,IF($C$1=X63,Y63,IF($C$1=Z63,AA64,IF($C$1=AB63,AC63,IF($C$1=AD63,AE63,IF($C$1=AF63,AG63,IF($C$1=AH63,AI63,IF($C$1=AJ63,AK63,IF($C$1=AL63,AM63,IF($C$1=AT63,AU63,IF($C$1=#REF!,AV63))))))))))))))))))</f>
        <v>#REF!</v>
      </c>
      <c r="D84" s="56" t="str">
        <f>IF($D$1=F63,G63,IF($D$1=I63,J63,IF($D$1=L63,M63,IF($D$1=N63,O63,IF($D$1=P63,Q63,IF($D$1=R63,S63,IF($D$1=T63,U63,IF($D$1=V63,W63,IF($D$1=X63,Y63,IF($D$1=Z63,AA64,IF($D$1=AB63,AC63,IF($D$1=AD63,AE63,IF($D$1=AF63,AG63,IF($D$1=AH63,AI63,IF($D$1=AJ63,AK63,IF($D$1=AL63,AM63,IF($D$1=AT63,AU63,IF($D$1=#REF!,AV63))))))))))))))))))</f>
        <v>*</v>
      </c>
    </row>
    <row r="85" spans="1:4" x14ac:dyDescent="0.3">
      <c r="A85" s="53" t="b">
        <f t="shared" si="0"/>
        <v>0</v>
      </c>
      <c r="B85" s="54" t="e">
        <f>IF($B$1=F64,G64,IF($B$1=I64,J64,IF($B$1=L64,M64,IF($B$1=N64,O64,IF($B$1=P64,Q64,IF($B$1=R64,S64,IF($B$1=T64,U64,IF($B$1=V64,W64,IF($B$1=X64,Y64,IF($B$1=Z64,AA65,IF($B$1=AB64,AC64,IF($B$1=AD64,AE64,IF($B$1=AF64,AG64,IF($B$1=AH64,AI64,IF($B$1=AJ64,AK64,IF($B$1=AL64,AM64,IF($B$1=AT64,AU64,IF($B$1=#REF!,AV64))))))))))))))))))</f>
        <v>#REF!</v>
      </c>
      <c r="C85" s="55" t="e">
        <f>IF($C$1=F64,G64,IF($C$1=I64,J64,IF($C$1=L64,M64,IF($C$1=N64,O64,IF($C$1=P64,Q64,IF($C$1=R64,S64,IF($C$1=T64,U64,IF($C$1=V64,W64,IF($C$1=X64,Y64,IF($C$1=Z64,AA65,IF($C$1=AB64,AC64,IF($C$1=AD64,AE64,IF($C$1=AF64,AG64,IF($C$1=AH64,AI64,IF($C$1=AJ64,AK64,IF($C$1=AL64,AM64,IF($C$1=AT64,AU64,IF($C$1=#REF!,AV64))))))))))))))))))</f>
        <v>#REF!</v>
      </c>
      <c r="D85" s="56" t="str">
        <f>IF($D$1=F64,G64,IF($D$1=I64,J64,IF($D$1=L64,M64,IF($D$1=N64,O64,IF($D$1=P64,Q64,IF($D$1=R64,S64,IF($D$1=T64,U64,IF($D$1=V64,W64,IF($D$1=X64,Y64,IF($D$1=Z64,AA65,IF($D$1=AB64,AC64,IF($D$1=AD64,AE64,IF($D$1=AF64,AG64,IF($D$1=AH64,AI64,IF($D$1=AJ64,AK64,IF($D$1=AL64,AM64,IF($D$1=AT64,AU64,IF($D$1=#REF!,AV64))))))))))))))))))</f>
        <v>*</v>
      </c>
    </row>
    <row r="86" spans="1:4" x14ac:dyDescent="0.3">
      <c r="A86" s="53" t="b">
        <f t="shared" si="0"/>
        <v>0</v>
      </c>
      <c r="B86" s="54" t="e">
        <f>IF($B$1=F65,G65,IF($B$1=I65,J65,IF($B$1=L65,M65,IF($B$1=N65,O65,IF($B$1=P65,Q65,IF($B$1=R65,S65,IF($B$1=T65,U65,IF($B$1=V65,W65,IF($B$1=X65,Y65,IF($B$1=Z65,AA66,IF($B$1=AB65,AC65,IF($B$1=AD65,AE65,IF($B$1=AF65,AG65,IF($B$1=AH65,AI65,IF($B$1=AJ65,AK65,IF($B$1=AL65,AM65,IF($B$1=AT65,AU65,IF($B$1=#REF!,AV65))))))))))))))))))</f>
        <v>#REF!</v>
      </c>
      <c r="C86" s="55" t="e">
        <f>IF($C$1=F65,G65,IF($C$1=I65,J65,IF($C$1=L65,M65,IF($C$1=N65,O65,IF($C$1=P65,Q65,IF($C$1=R65,S65,IF($C$1=T65,U65,IF($C$1=V65,W65,IF($C$1=X65,Y65,IF($C$1=Z65,AA66,IF($C$1=AB65,AC65,IF($C$1=AD65,AE65,IF($C$1=AF65,AG65,IF($C$1=AH65,AI65,IF($C$1=AJ65,AK65,IF($C$1=AL65,AM65,IF($C$1=AT65,AU65,IF($C$1=#REF!,AV65))))))))))))))))))</f>
        <v>#REF!</v>
      </c>
      <c r="D86" s="56" t="str">
        <f>IF($D$1=F65,G65,IF($D$1=I65,J65,IF($D$1=L65,M65,IF($D$1=N65,O65,IF($D$1=P65,Q65,IF($D$1=R65,S65,IF($D$1=T65,U65,IF($D$1=V65,W65,IF($D$1=X65,Y65,IF($D$1=Z65,AA66,IF($D$1=AB65,AC65,IF($D$1=AD65,AE65,IF($D$1=AF65,AG65,IF($D$1=AH65,AI65,IF($D$1=AJ65,AK65,IF($D$1=AL65,AM65,IF($D$1=AT65,AU65,IF($D$1=#REF!,AV65))))))))))))))))))</f>
        <v>*</v>
      </c>
    </row>
    <row r="87" spans="1:4" x14ac:dyDescent="0.3">
      <c r="A87" s="53" t="b">
        <f t="shared" si="0"/>
        <v>0</v>
      </c>
      <c r="B87" s="54" t="e">
        <f>IF($B$1=F66,G66,IF($B$1=I66,J66,IF($B$1=L66,M66,IF($B$1=N66,O66,IF($B$1=P66,Q66,IF($B$1=R66,S66,IF($B$1=T66,U66,IF($B$1=V66,W66,IF($B$1=X66,Y66,IF($B$1=Z66,AA67,IF($B$1=AB66,AC66,IF($B$1=AD66,AE66,IF($B$1=AF66,AG66,IF($B$1=AH66,AI66,IF($B$1=AJ66,AK66,IF($B$1=AL66,AM66,IF($B$1=AT66,AU66,IF($B$1=#REF!,AV66))))))))))))))))))</f>
        <v>#REF!</v>
      </c>
      <c r="C87" s="55" t="e">
        <f>IF($C$1=F66,G66,IF($C$1=I66,J66,IF($C$1=L66,M66,IF($C$1=N66,O66,IF($C$1=P66,Q66,IF($C$1=R66,S66,IF($C$1=T66,U66,IF($C$1=V66,W66,IF($C$1=X66,Y66,IF($C$1=Z66,AA67,IF($C$1=AB66,AC66,IF($C$1=AD66,AE66,IF($C$1=AF66,AG66,IF($C$1=AH66,AI66,IF($C$1=AJ66,AK66,IF($C$1=AL66,AM66,IF($C$1=AT66,AU66,IF($C$1=#REF!,AV66))))))))))))))))))</f>
        <v>#REF!</v>
      </c>
      <c r="D87" s="56" t="str">
        <f>IF($D$1=F66,G66,IF($D$1=I66,J66,IF($D$1=L66,M66,IF($D$1=N66,O66,IF($D$1=P66,Q66,IF($D$1=R66,S66,IF($D$1=T66,U66,IF($D$1=V66,W66,IF($D$1=X66,Y66,IF($D$1=Z66,AA67,IF($D$1=AB66,AC66,IF($D$1=AD66,AE66,IF($D$1=AF66,AG66,IF($D$1=AH66,AI66,IF($D$1=AJ66,AK66,IF($D$1=AL66,AM66,IF($D$1=AT66,AU66,IF($D$1=#REF!,AV66))))))))))))))))))</f>
        <v>*</v>
      </c>
    </row>
    <row r="88" spans="1:4" x14ac:dyDescent="0.3">
      <c r="A88" s="53" t="b">
        <f t="shared" si="0"/>
        <v>0</v>
      </c>
      <c r="B88" s="54" t="e">
        <f>IF($B$1=F67,G67,IF($B$1=I67,J67,IF($B$1=L67,M67,IF($B$1=N67,O67,IF($B$1=P67,Q67,IF($B$1=R67,S67,IF($B$1=T67,U67,IF($B$1=V67,W67,IF($B$1=X67,Y67,IF($B$1=Z67,AA68,IF($B$1=AB67,AC67,IF($B$1=AD67,AE67,IF($B$1=AF67,AG67,IF($B$1=AH67,AI67,IF($B$1=AJ67,AK67,IF($B$1=AL67,AM67,IF($B$1=AT67,AU67,IF($B$1=#REF!,AV67))))))))))))))))))</f>
        <v>#REF!</v>
      </c>
      <c r="C88" s="55" t="e">
        <f>IF($C$1=F67,G67,IF($C$1=I67,J67,IF($C$1=L67,M67,IF($C$1=N67,O67,IF($C$1=P67,Q67,IF($C$1=R67,S67,IF($C$1=T67,U67,IF($C$1=V67,W67,IF($C$1=X67,Y67,IF($C$1=Z67,AA68,IF($C$1=AB67,AC67,IF($C$1=AD67,AE67,IF($C$1=AF67,AG67,IF($C$1=AH67,AI67,IF($C$1=AJ67,AK67,IF($C$1=AL67,AM67,IF($C$1=AT67,AU67,IF($C$1=#REF!,AV67))))))))))))))))))</f>
        <v>#REF!</v>
      </c>
      <c r="D88" s="56" t="str">
        <f>IF($D$1=F67,G67,IF($D$1=I67,J67,IF($D$1=L67,M67,IF($D$1=N67,O67,IF($D$1=P67,Q67,IF($D$1=R67,S67,IF($D$1=T67,U67,IF($D$1=V67,W67,IF($D$1=X67,Y67,IF($D$1=Z67,AA68,IF($D$1=AB67,AC67,IF($D$1=AD67,AE67,IF($D$1=AF67,AG67,IF($D$1=AH67,AI67,IF($D$1=AJ67,AK67,IF($D$1=AL67,AM67,IF($D$1=AT67,AU67,IF($D$1=#REF!,AV67))))))))))))))))))</f>
        <v>*</v>
      </c>
    </row>
  </sheetData>
  <conditionalFormatting sqref="A26:D88">
    <cfRule type="cellIs" dxfId="3" priority="6" operator="equal">
      <formula>FALSE</formula>
    </cfRule>
  </conditionalFormatting>
  <conditionalFormatting sqref="G5">
    <cfRule type="duplicateValues" dxfId="2" priority="3"/>
  </conditionalFormatting>
  <conditionalFormatting sqref="J6:J35">
    <cfRule type="duplicateValues" dxfId="1" priority="2"/>
  </conditionalFormatting>
  <conditionalFormatting sqref="W6:W23">
    <cfRule type="duplicateValues" dxfId="0" priority="1"/>
  </conditionalFormatting>
  <dataValidations count="4">
    <dataValidation type="list" allowBlank="1" showInputMessage="1" showErrorMessage="1" sqref="B1:D1">
      <formula1>$A$4:$A$25</formula1>
    </dataValidation>
    <dataValidation type="list" allowBlank="1" showInputMessage="1" showErrorMessage="1" sqref="D2">
      <formula1>$D$26:$D$56</formula1>
    </dataValidation>
    <dataValidation type="list" allowBlank="1" showInputMessage="1" showErrorMessage="1" sqref="C2">
      <formula1>$C$26:$C$56</formula1>
    </dataValidation>
    <dataValidation type="list" allowBlank="1" showInputMessage="1" showErrorMessage="1" sqref="B2">
      <formula1>$B$26:$B$56</formula1>
    </dataValidation>
  </dataValidations>
  <hyperlinks>
    <hyperlink ref="B22" r:id="rId1"/>
    <hyperlink ref="B21" r:id="rId2"/>
    <hyperlink ref="B19" r:id="rId3"/>
    <hyperlink ref="B18" r:id="rId4"/>
    <hyperlink ref="B17" r:id="rId5"/>
    <hyperlink ref="B12" r:id="rId6"/>
    <hyperlink ref="B11" r:id="rId7"/>
    <hyperlink ref="B10" r:id="rId8"/>
    <hyperlink ref="B9" r:id="rId9"/>
    <hyperlink ref="B6" r:id="rId10"/>
    <hyperlink ref="B16" r:id="rId11"/>
    <hyperlink ref="B20" r:id="rId12"/>
    <hyperlink ref="B13" r:id="rId13"/>
    <hyperlink ref="B15" r:id="rId14"/>
    <hyperlink ref="B8" r:id="rId15"/>
    <hyperlink ref="B5" r:id="rId16"/>
    <hyperlink ref="B4" r:id="rId17"/>
    <hyperlink ref="B23" r:id="rId18"/>
    <hyperlink ref="B24" r:id="rId19"/>
    <hyperlink ref="B25" r:id="rId20"/>
    <hyperlink ref="B7" r:id="rId21"/>
    <hyperlink ref="B14" r:id="rId22"/>
    <hyperlink ref="H35" r:id="rId23" display="khr-loen-team8@regionsjaelland.dk"/>
    <hyperlink ref="H36" r:id="rId24" display="khr-loen-team8@regionsjaelland.dk"/>
    <hyperlink ref="H37" r:id="rId25" display="khr-loen-team8@regionsjaelland.dk"/>
    <hyperlink ref="H38" r:id="rId26" display="khr-loen-team8@regionsjaelland.dk"/>
    <hyperlink ref="H39" r:id="rId27" display="khr-loen-team8@regionsjaelland.dk"/>
    <hyperlink ref="H40" r:id="rId28" display="khr-loen-team8@regionsjaelland.dk"/>
    <hyperlink ref="H41" r:id="rId29" display="khr-loen-team8@regionsjaelland.dk"/>
    <hyperlink ref="H42" r:id="rId30" display="khr-loen-team8@regionsjaelland.dk"/>
    <hyperlink ref="H43" r:id="rId31" display="khr-loen-team8@regionsjaelland.dk"/>
    <hyperlink ref="H44" r:id="rId32" display="khr-loen-team8@regionsjaelland.dk"/>
    <hyperlink ref="H45" r:id="rId33" display="khr-loen-team8@regionsjaelland.dk"/>
    <hyperlink ref="H46" r:id="rId34" display="khr-loen-team8@regionsjaelland.dk"/>
    <hyperlink ref="H47" r:id="rId35" display="khr-loen-team8@regionsjaelland.dk"/>
    <hyperlink ref="H48" r:id="rId36" display="khr-loen-team8@regionsjaelland.dk"/>
    <hyperlink ref="H49" r:id="rId37" display="khr-loen-team8@regionsjaelland.dk"/>
    <hyperlink ref="H50" r:id="rId38" display="khr-loen-team8@regionsjaelland.dk"/>
    <hyperlink ref="H51" r:id="rId39" display="khr-loen-team8@regionsjaelland.dk"/>
    <hyperlink ref="H52" r:id="rId40" display="khr-loen-team8@regionsjaelland.dk"/>
    <hyperlink ref="H53" r:id="rId41" display="khr-loen-team8@regionsjaelland.dk"/>
    <hyperlink ref="H54" r:id="rId42" display="khr-loen-team8@regionsjaelland.dk"/>
    <hyperlink ref="H55" r:id="rId43" display="khr-loen-team8@regionsjaelland.dk"/>
    <hyperlink ref="H56" r:id="rId44" display="khr-loen-team8@regionsjaelland.dk"/>
    <hyperlink ref="K52:K65" r:id="rId45" display="khr-loen-team10@regionsjaelland.dk"/>
    <hyperlink ref="K52:K55" r:id="rId46" display="khr-loen-team10@regionsjaelland.dk"/>
    <hyperlink ref="K35" r:id="rId47"/>
    <hyperlink ref="K8" r:id="rId48"/>
    <hyperlink ref="K9" r:id="rId49"/>
    <hyperlink ref="K17" r:id="rId50"/>
    <hyperlink ref="K19" r:id="rId51"/>
    <hyperlink ref="K21" r:id="rId52"/>
    <hyperlink ref="K25" r:id="rId53"/>
    <hyperlink ref="K26" r:id="rId54"/>
    <hyperlink ref="K27" r:id="rId55"/>
    <hyperlink ref="K30" r:id="rId56"/>
    <hyperlink ref="K31" r:id="rId57"/>
    <hyperlink ref="K33" r:id="rId58"/>
    <hyperlink ref="K34" r:id="rId59"/>
    <hyperlink ref="K36" r:id="rId60"/>
    <hyperlink ref="K44" r:id="rId61"/>
    <hyperlink ref="K55" r:id="rId62"/>
    <hyperlink ref="K32" r:id="rId63"/>
    <hyperlink ref="K22:K23" r:id="rId64" display="khr-loen-team9@regionsjaelland.dk"/>
    <hyperlink ref="K18" r:id="rId65"/>
    <hyperlink ref="K24" r:id="rId66"/>
    <hyperlink ref="K23" r:id="rId67"/>
    <hyperlink ref="K20" r:id="rId68"/>
    <hyperlink ref="K28:K29" r:id="rId69" display="khr-loen-team10@regionsjaelland.dk"/>
  </hyperlinks>
  <pageMargins left="0.7" right="0.7" top="0.75" bottom="0.75" header="0.3" footer="0.3"/>
  <pageSetup paperSize="9" orientation="portrait" r:id="rId70"/>
  <legacyDrawing r:id="rId7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2CCDB35576F842AD8B19214A57BC29" ma:contentTypeVersion="1" ma:contentTypeDescription="Opret et nyt dokument." ma:contentTypeScope="" ma:versionID="8979240ed9829d0347848a55d54767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71c543922ac300dcdb45e1d95f2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08B31B-675F-450E-B22B-7B41933FC5EE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39C174-53C8-4A19-86F7-A78EEF46C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B00D0E-0858-4948-8F25-A6E192E0B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</vt:i4>
      </vt:variant>
    </vt:vector>
  </HeadingPairs>
  <TitlesOfParts>
    <vt:vector size="7" baseType="lpstr">
      <vt:lpstr>barsel</vt:lpstr>
      <vt:lpstr>Ark1</vt:lpstr>
      <vt:lpstr> område niveau 3</vt:lpstr>
      <vt:lpstr>' område niveau 3'!aco</vt:lpstr>
      <vt:lpstr>' område niveau 3'!afdelinger</vt:lpstr>
      <vt:lpstr>' område niveau 3'!området</vt:lpstr>
      <vt:lpstr>barsel!Udskriftsområde</vt:lpstr>
    </vt:vector>
  </TitlesOfParts>
  <Company>Region Sjælland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Gartmann Henriksen</dc:creator>
  <cp:lastModifiedBy>Christina Gartmann Henriksen</cp:lastModifiedBy>
  <cp:lastPrinted>2023-03-03T09:22:05Z</cp:lastPrinted>
  <dcterms:created xsi:type="dcterms:W3CDTF">2008-02-26T12:47:03Z</dcterms:created>
  <dcterms:modified xsi:type="dcterms:W3CDTF">2024-04-23T12:35:35Z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0x0101002E2CCDB35576F842AD8B19214A57BC29</vt:lpwstr>
  </property>
  <property fmtid="{D5CDD505-2E9C-101B-9397-08002B2CF9AE}" pid="3" name="_dlc_DocIdItemGuid">
    <vt:lpwstr>aa65ba58-b1f5-47c7-b170-09bef513d95a</vt:lpwstr>
  </property>
</Properties>
</file>