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vsdx" ContentType="application/vnd.ms-visio.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3E216DAB-61FD-4656-902D-D32813A6FAAA}" xr6:coauthVersionLast="47" xr6:coauthVersionMax="47" xr10:uidLastSave="{00000000-0000-0000-0000-000000000000}"/>
  <workbookProtection workbookAlgorithmName="SHA-512" workbookHashValue="hlO6Rzq4xqUoGgMKWE9LfdOrLihb87rrFx3ncHr68mQOMY3Cu7Bqxkwtq+uIZdBdWJY09fxDAZpi7t8h2AJOfw==" workbookSaltValue="+9Q8JkFGbioSK7E9l0+IcQ==" workbookSpinCount="100000" lockStructure="1"/>
  <bookViews>
    <workbookView xWindow="-120" yWindow="-120" windowWidth="29040" windowHeight="15840" xr2:uid="{00000000-000D-0000-FFFF-FFFF00000000}"/>
  </bookViews>
  <sheets>
    <sheet name="Barsel menu" sheetId="19" r:id="rId1"/>
    <sheet name="Mor" sheetId="12" r:id="rId2"/>
    <sheet name="Far" sheetId="16" r:id="rId3"/>
    <sheet name="Medmor" sheetId="21" r:id="rId4"/>
    <sheet name="Soloforældre Mor" sheetId="20" r:id="rId5"/>
    <sheet name="Soloforældre Far" sheetId="23" r:id="rId6"/>
    <sheet name="Flerlinge mor" sheetId="17" r:id="rId7"/>
    <sheet name="Flerlinge far-medmor" sheetId="22" r:id="rId8"/>
    <sheet name="Ark1" sheetId="6" state="hidden" r:id="rId9"/>
    <sheet name=" område niveau 3" sheetId="8" state="hidden" r:id="rId10"/>
  </sheets>
  <externalReferences>
    <externalReference r:id="rId11"/>
    <externalReference r:id="rId12"/>
    <externalReference r:id="rId13"/>
    <externalReference r:id="rId14"/>
    <externalReference r:id="rId15"/>
  </externalReferences>
  <definedNames>
    <definedName name="aco" localSheetId="9">' område niveau 3'!$A$25:$A$54</definedName>
    <definedName name="aco" localSheetId="2">#REF!</definedName>
    <definedName name="aco" localSheetId="7">#REF!</definedName>
    <definedName name="aco" localSheetId="6">#REF!</definedName>
    <definedName name="aco" localSheetId="3">#REF!</definedName>
    <definedName name="aco" localSheetId="1">#REF!</definedName>
    <definedName name="aco" localSheetId="5">#REF!</definedName>
    <definedName name="aco" localSheetId="4">#REF!</definedName>
    <definedName name="aco">#REF!</definedName>
    <definedName name="afdeling" localSheetId="9">#REF!</definedName>
    <definedName name="afdeling" localSheetId="2">#REF!</definedName>
    <definedName name="afdeling" localSheetId="7">#REF!</definedName>
    <definedName name="afdeling" localSheetId="6">#REF!</definedName>
    <definedName name="afdeling" localSheetId="3">#REF!</definedName>
    <definedName name="afdeling" localSheetId="1">#REF!</definedName>
    <definedName name="afdeling" localSheetId="5">#REF!</definedName>
    <definedName name="afdeling" localSheetId="4">#REF!</definedName>
    <definedName name="afdeling">#REF!</definedName>
    <definedName name="afdelinger" localSheetId="9">' område niveau 3'!$B$25:$B$87</definedName>
    <definedName name="afdelinger" localSheetId="0">#REF!</definedName>
    <definedName name="afdelinger" localSheetId="2">#REF!</definedName>
    <definedName name="afdelinger" localSheetId="7">#REF!</definedName>
    <definedName name="afdelinger" localSheetId="6">#REF!</definedName>
    <definedName name="afdelinger" localSheetId="3">#REF!</definedName>
    <definedName name="afdelinger" localSheetId="1">#REF!</definedName>
    <definedName name="afdelinger" localSheetId="5">#REF!</definedName>
    <definedName name="afdelinger" localSheetId="4">#REF!</definedName>
    <definedName name="afdelinger">#REF!</definedName>
    <definedName name="afløning" localSheetId="9">#REF!</definedName>
    <definedName name="afløning" localSheetId="2">#REF!</definedName>
    <definedName name="afløning" localSheetId="7">#REF!</definedName>
    <definedName name="afløning" localSheetId="6">#REF!</definedName>
    <definedName name="afløning" localSheetId="3">#REF!</definedName>
    <definedName name="afløning" localSheetId="1">#REF!</definedName>
    <definedName name="afløning" localSheetId="5">#REF!</definedName>
    <definedName name="afløning" localSheetId="4">#REF!</definedName>
    <definedName name="afløning">#REF!</definedName>
    <definedName name="afsnit" localSheetId="0">'[1] område'!$B$24:$B$76</definedName>
    <definedName name="afsnit">'[2] område'!$B$24:$B$76</definedName>
    <definedName name="aftale" localSheetId="9">[3]Ark2!$A$9:$A$10</definedName>
    <definedName name="aftale" localSheetId="0">#REF!</definedName>
    <definedName name="aftale">[3]Ark2!$A$9:$A$10</definedName>
    <definedName name="aktivitet" localSheetId="9">[3]Ark2!$A$6:$A$7</definedName>
    <definedName name="aktivitet" localSheetId="0">#REF!</definedName>
    <definedName name="aktivitet">[3]Ark2!$A$6:$A$7</definedName>
    <definedName name="ansættelsesforhold" localSheetId="9">[3]Ark2!$A$1:$A$3</definedName>
    <definedName name="ansættelsesforhold" localSheetId="0">#REF!</definedName>
    <definedName name="ansættelsesforhold">[3]Ark2!$A$1:$A$3</definedName>
    <definedName name="attester" localSheetId="0">[4]Ark2!$N$2:$N$5</definedName>
    <definedName name="attester">[3]Ark2!$N$2:$N$5</definedName>
    <definedName name="basis" localSheetId="9">#REF!</definedName>
    <definedName name="basis" localSheetId="0">#REF!</definedName>
    <definedName name="basis" localSheetId="2">#REF!</definedName>
    <definedName name="basis" localSheetId="7">#REF!</definedName>
    <definedName name="basis" localSheetId="6">#REF!</definedName>
    <definedName name="basis" localSheetId="3">#REF!</definedName>
    <definedName name="basis" localSheetId="1">#REF!</definedName>
    <definedName name="basis" localSheetId="5">#REF!</definedName>
    <definedName name="basis" localSheetId="4">#REF!</definedName>
    <definedName name="basis">#REF!</definedName>
    <definedName name="basis2" localSheetId="9">#REF!</definedName>
    <definedName name="basis2" localSheetId="2">#REF!</definedName>
    <definedName name="basis2" localSheetId="7">#REF!</definedName>
    <definedName name="basis2" localSheetId="6">#REF!</definedName>
    <definedName name="basis2" localSheetId="3">#REF!</definedName>
    <definedName name="basis2" localSheetId="1">#REF!</definedName>
    <definedName name="basis2" localSheetId="5">#REF!</definedName>
    <definedName name="basis2" localSheetId="4">#REF!</definedName>
    <definedName name="basis2">#REF!</definedName>
    <definedName name="begrundelse" localSheetId="0">[4]Ark2!$L$27:$L$30</definedName>
    <definedName name="begrundelse">[3]Ark2!$L$27:$L$30</definedName>
    <definedName name="dækning" localSheetId="0">'[4]TR FTR AMIR'!$A$2:$A$1191</definedName>
    <definedName name="dækning">'[3]TR FTR AMIR'!$A$2:$A$1191</definedName>
    <definedName name="fratrædelse" localSheetId="9">[3]Ark2!$M$1:$M$11</definedName>
    <definedName name="fratrædelse" localSheetId="0">#REF!</definedName>
    <definedName name="fratrædelse">[3]Ark2!$M$1:$M$11</definedName>
    <definedName name="funktion" localSheetId="0">'[4]TR FTR AMIR'!$I$31:$I$397</definedName>
    <definedName name="funktion">'[3]TR FTR AMIR'!$I$31:$I$397</definedName>
    <definedName name="geografi" localSheetId="0">[4]Ark2!$O$1:$O$122</definedName>
    <definedName name="geografi">[3]Ark2!$O$1:$O$122</definedName>
    <definedName name="Header" localSheetId="9">#REF!</definedName>
    <definedName name="Header" localSheetId="0">#REF!</definedName>
    <definedName name="Header" localSheetId="2">#REF!</definedName>
    <definedName name="Header" localSheetId="7">#REF!</definedName>
    <definedName name="Header" localSheetId="6">#REF!</definedName>
    <definedName name="Header" localSheetId="3">#REF!</definedName>
    <definedName name="Header" localSheetId="1">#REF!</definedName>
    <definedName name="Header" localSheetId="5">#REF!</definedName>
    <definedName name="Header" localSheetId="4">#REF!</definedName>
    <definedName name="Header">#REF!</definedName>
    <definedName name="individuel" localSheetId="0">[4]Ark2!$P$3:$P$576</definedName>
    <definedName name="individuel">[3]Ark2!$P$3:$P$576</definedName>
    <definedName name="Inst" localSheetId="0">'[1] område'!$A$24:$A$53</definedName>
    <definedName name="Inst">'[2] område'!$A$24:$A$53</definedName>
    <definedName name="institutioner" localSheetId="9">#REF!</definedName>
    <definedName name="institutioner" localSheetId="0">#REF!</definedName>
    <definedName name="institutioner" localSheetId="2">#REF!</definedName>
    <definedName name="institutioner" localSheetId="7">#REF!</definedName>
    <definedName name="institutioner" localSheetId="6">#REF!</definedName>
    <definedName name="institutioner" localSheetId="3">#REF!</definedName>
    <definedName name="institutioner" localSheetId="1">#REF!</definedName>
    <definedName name="institutioner" localSheetId="5">#REF!</definedName>
    <definedName name="institutioner" localSheetId="4">#REF!</definedName>
    <definedName name="institutioner">#REF!</definedName>
    <definedName name="ja" localSheetId="9">[3]Ark2!$E$1:$E$2</definedName>
    <definedName name="ja" localSheetId="0">#REF!</definedName>
    <definedName name="ja">[3]Ark2!$E$1:$E$2</definedName>
    <definedName name="janej" localSheetId="0">[4]Ark2!$M$27:$M$28</definedName>
    <definedName name="janej">[3]Ark2!$M$27:$M$28</definedName>
    <definedName name="los" localSheetId="9">#REF!</definedName>
    <definedName name="los" localSheetId="0">#REF!</definedName>
    <definedName name="los" localSheetId="2">#REF!</definedName>
    <definedName name="los" localSheetId="7">#REF!</definedName>
    <definedName name="los" localSheetId="6">#REF!</definedName>
    <definedName name="los" localSheetId="3">#REF!</definedName>
    <definedName name="los" localSheetId="1">#REF!</definedName>
    <definedName name="los" localSheetId="5">#REF!</definedName>
    <definedName name="los" localSheetId="4">#REF!</definedName>
    <definedName name="los">#REF!</definedName>
    <definedName name="makreds" localSheetId="0">[4]Ark2!$C$12:$C$16</definedName>
    <definedName name="makreds">[3]Ark2!$C$12:$C$16</definedName>
    <definedName name="nummer" localSheetId="9">#REF!</definedName>
    <definedName name="nummer" localSheetId="0">#REF!</definedName>
    <definedName name="nummer" localSheetId="2">#REF!</definedName>
    <definedName name="nummer" localSheetId="7">#REF!</definedName>
    <definedName name="nummer" localSheetId="6">#REF!</definedName>
    <definedName name="nummer" localSheetId="3">#REF!</definedName>
    <definedName name="nummer" localSheetId="1">#REF!</definedName>
    <definedName name="nummer" localSheetId="5">#REF!</definedName>
    <definedName name="nummer" localSheetId="4">#REF!</definedName>
    <definedName name="nummer">#REF!</definedName>
    <definedName name="område" localSheetId="9">#REF!</definedName>
    <definedName name="område" localSheetId="2">#REF!</definedName>
    <definedName name="område" localSheetId="7">#REF!</definedName>
    <definedName name="område" localSheetId="6">#REF!</definedName>
    <definedName name="område" localSheetId="3">#REF!</definedName>
    <definedName name="område" localSheetId="1">#REF!</definedName>
    <definedName name="område" localSheetId="5">#REF!</definedName>
    <definedName name="område" localSheetId="4">#REF!</definedName>
    <definedName name="område">#REF!</definedName>
    <definedName name="område2" localSheetId="9">#REF!</definedName>
    <definedName name="område2" localSheetId="2">#REF!</definedName>
    <definedName name="område2" localSheetId="7">#REF!</definedName>
    <definedName name="område2" localSheetId="6">#REF!</definedName>
    <definedName name="område2" localSheetId="3">#REF!</definedName>
    <definedName name="område2" localSheetId="1">#REF!</definedName>
    <definedName name="område2" localSheetId="5">#REF!</definedName>
    <definedName name="område2" localSheetId="4">#REF!</definedName>
    <definedName name="område2">#REF!</definedName>
    <definedName name="områdeB" localSheetId="9">#REF!</definedName>
    <definedName name="områdeB" localSheetId="2">#REF!</definedName>
    <definedName name="områdeB" localSheetId="7">#REF!</definedName>
    <definedName name="områdeB" localSheetId="6">#REF!</definedName>
    <definedName name="områdeB" localSheetId="3">#REF!</definedName>
    <definedName name="områdeB" localSheetId="1">#REF!</definedName>
    <definedName name="områdeB" localSheetId="5">#REF!</definedName>
    <definedName name="områdeB" localSheetId="4">#REF!</definedName>
    <definedName name="områdeB">#REF!</definedName>
    <definedName name="området" localSheetId="9">' område niveau 3'!$A$4:$A$23</definedName>
    <definedName name="området" localSheetId="0">#REF!</definedName>
    <definedName name="området" localSheetId="2">#REF!</definedName>
    <definedName name="området" localSheetId="7">#REF!</definedName>
    <definedName name="området" localSheetId="6">#REF!</definedName>
    <definedName name="området" localSheetId="3">#REF!</definedName>
    <definedName name="området" localSheetId="1">#REF!</definedName>
    <definedName name="området" localSheetId="5">#REF!</definedName>
    <definedName name="området" localSheetId="4">#REF!</definedName>
    <definedName name="området">#REF!</definedName>
    <definedName name="orlov" localSheetId="9">[3]Ark2!$L$1:$L$7</definedName>
    <definedName name="orlov" localSheetId="0">#REF!</definedName>
    <definedName name="orlov">[3]Ark2!$L$1:$L$7</definedName>
    <definedName name="person" localSheetId="9">#REF!</definedName>
    <definedName name="person" localSheetId="0">#REF!</definedName>
    <definedName name="person" localSheetId="2">#REF!</definedName>
    <definedName name="person" localSheetId="7">#REF!</definedName>
    <definedName name="person" localSheetId="6">#REF!</definedName>
    <definedName name="person" localSheetId="3">#REF!</definedName>
    <definedName name="person" localSheetId="1">#REF!</definedName>
    <definedName name="person" localSheetId="5">#REF!</definedName>
    <definedName name="person" localSheetId="4">#REF!</definedName>
    <definedName name="person">#REF!</definedName>
    <definedName name="RawData" localSheetId="9">#REF!</definedName>
    <definedName name="RawData" localSheetId="2">#REF!</definedName>
    <definedName name="RawData" localSheetId="7">#REF!</definedName>
    <definedName name="RawData" localSheetId="6">#REF!</definedName>
    <definedName name="RawData" localSheetId="3">#REF!</definedName>
    <definedName name="RawData" localSheetId="1">#REF!</definedName>
    <definedName name="RawData" localSheetId="5">#REF!</definedName>
    <definedName name="RawData" localSheetId="4">#REF!</definedName>
    <definedName name="RawData">#REF!</definedName>
    <definedName name="RawHeader" localSheetId="9">#REF!</definedName>
    <definedName name="RawHeader" localSheetId="2">#REF!</definedName>
    <definedName name="RawHeader" localSheetId="7">#REF!</definedName>
    <definedName name="RawHeader" localSheetId="6">#REF!</definedName>
    <definedName name="RawHeader" localSheetId="3">#REF!</definedName>
    <definedName name="RawHeader" localSheetId="1">#REF!</definedName>
    <definedName name="RawHeader" localSheetId="5">#REF!</definedName>
    <definedName name="RawHeader" localSheetId="4">#REF!</definedName>
    <definedName name="RawHeader">#REF!</definedName>
    <definedName name="rolle" localSheetId="0">'[4]TR FTR AMIR'!$O$31:$O$41</definedName>
    <definedName name="rolle">'[3]TR FTR AMIR'!$O$31:$O$41</definedName>
    <definedName name="skattekort" localSheetId="9">#REF!</definedName>
    <definedName name="skattekort" localSheetId="0">#REF!</definedName>
    <definedName name="skattekort" localSheetId="2">#REF!</definedName>
    <definedName name="skattekort" localSheetId="7">#REF!</definedName>
    <definedName name="skattekort" localSheetId="6">#REF!</definedName>
    <definedName name="skattekort" localSheetId="3">#REF!</definedName>
    <definedName name="skattekort" localSheetId="1">#REF!</definedName>
    <definedName name="skattekort" localSheetId="5">#REF!</definedName>
    <definedName name="skattekort" localSheetId="4">#REF!</definedName>
    <definedName name="skattekort">#REF!</definedName>
    <definedName name="Sprogkrav" localSheetId="0">[4]Ark2!$E$5:$E$7</definedName>
    <definedName name="Sprogkrav">[3]Ark2!$E$5:$E$7</definedName>
    <definedName name="stillinger" localSheetId="0">[4]stillinger!$A$2:$C$428</definedName>
    <definedName name="stillinger">[3]stillinger!$A$2:$C$428</definedName>
    <definedName name="tillæg" localSheetId="9">[3]Ark2!$F$1:$F$3</definedName>
    <definedName name="tillæg" localSheetId="0">#REF!</definedName>
    <definedName name="tillæg">[3]Ark2!$F$1:$F$3</definedName>
    <definedName name="trin" localSheetId="9">[3]Ark2!$G$1:$G$2</definedName>
    <definedName name="trin" localSheetId="0">#REF!</definedName>
    <definedName name="trin">[3]Ark2!$G$1:$G$2</definedName>
    <definedName name="_xlnm.Print_Area" localSheetId="2">Far!$B$2:$N$114</definedName>
    <definedName name="_xlnm.Print_Area" localSheetId="7">'Flerlinge far-medmor'!$B$2:$N$114</definedName>
    <definedName name="_xlnm.Print_Area" localSheetId="6">'Flerlinge mor'!$B$2:$N$114</definedName>
    <definedName name="_xlnm.Print_Area" localSheetId="3">Medmor!$B$2:$N$114</definedName>
    <definedName name="_xlnm.Print_Area" localSheetId="1">Mor!$B$2:$N$114</definedName>
    <definedName name="_xlnm.Print_Area" localSheetId="5">'Soloforældre Far'!$B$2:$N$116</definedName>
    <definedName name="_xlnm.Print_Area" localSheetId="4">'Soloforældre Mor'!$B$2:$N$114</definedName>
    <definedName name="vagttype" localSheetId="9">[3]Ark2!$C$1:$C$6</definedName>
    <definedName name="vagttype" localSheetId="0">#REF!</definedName>
    <definedName name="vagttype">[3]Ark2!$C$1:$C$6</definedName>
    <definedName name="årsag" localSheetId="9">[3]Ark2!$H$1:$H$15</definedName>
    <definedName name="årsag" localSheetId="0">[5]Ark1!$A$3:$A$17</definedName>
    <definedName name="årsag">[3]Ark2!$H$1:$H$15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7" i="20" l="1"/>
  <c r="C37" i="20" s="1"/>
  <c r="C35" i="22"/>
  <c r="P39" i="20"/>
  <c r="S44" i="16"/>
  <c r="S41" i="16" l="1"/>
  <c r="F2" i="8" l="1"/>
  <c r="F19" i="8" s="1"/>
  <c r="F1" i="8"/>
  <c r="S78" i="23"/>
  <c r="M78" i="23"/>
  <c r="K78" i="23"/>
  <c r="I78" i="23"/>
  <c r="M76" i="23"/>
  <c r="K76" i="23"/>
  <c r="I76" i="23"/>
  <c r="S74" i="23"/>
  <c r="K74" i="23"/>
  <c r="I74" i="23"/>
  <c r="E74" i="23"/>
  <c r="K69" i="23"/>
  <c r="M69" i="23" s="1"/>
  <c r="M65" i="23"/>
  <c r="K65" i="23"/>
  <c r="S64" i="23"/>
  <c r="S63" i="23"/>
  <c r="K60" i="23"/>
  <c r="M60" i="23" s="1"/>
  <c r="S50" i="23"/>
  <c r="S49" i="23"/>
  <c r="S48" i="23"/>
  <c r="S47" i="23"/>
  <c r="S46" i="23"/>
  <c r="S43" i="23"/>
  <c r="P39" i="23"/>
  <c r="C39" i="23" s="1"/>
  <c r="S37" i="23"/>
  <c r="K37" i="23" s="1"/>
  <c r="C35" i="23"/>
  <c r="F26" i="8" l="1"/>
  <c r="F42" i="8"/>
  <c r="F58" i="8"/>
  <c r="F74" i="8"/>
  <c r="F27" i="8"/>
  <c r="F43" i="8"/>
  <c r="F59" i="8"/>
  <c r="F75" i="8"/>
  <c r="F60" i="8"/>
  <c r="F28" i="8"/>
  <c r="F29" i="8"/>
  <c r="F30" i="8"/>
  <c r="F46" i="8"/>
  <c r="F62" i="8"/>
  <c r="F78" i="8"/>
  <c r="F81" i="8"/>
  <c r="F82" i="8"/>
  <c r="F52" i="8"/>
  <c r="F61" i="8"/>
  <c r="F31" i="8"/>
  <c r="F47" i="8"/>
  <c r="F63" i="8"/>
  <c r="F79" i="8"/>
  <c r="F65" i="8"/>
  <c r="F50" i="8"/>
  <c r="F51" i="8"/>
  <c r="F83" i="8"/>
  <c r="F68" i="8"/>
  <c r="F53" i="8"/>
  <c r="F85" i="8"/>
  <c r="F76" i="8"/>
  <c r="F32" i="8"/>
  <c r="F48" i="8"/>
  <c r="F64" i="8"/>
  <c r="F80" i="8"/>
  <c r="F49" i="8"/>
  <c r="F66" i="8"/>
  <c r="F67" i="8"/>
  <c r="F84" i="8"/>
  <c r="F69" i="8"/>
  <c r="F33" i="8"/>
  <c r="F34" i="8"/>
  <c r="F35" i="8"/>
  <c r="F36" i="8"/>
  <c r="F37" i="8"/>
  <c r="F38" i="8"/>
  <c r="F54" i="8"/>
  <c r="F70" i="8"/>
  <c r="F86" i="8"/>
  <c r="F39" i="8"/>
  <c r="F55" i="8"/>
  <c r="F71" i="8"/>
  <c r="F87" i="8"/>
  <c r="F25" i="8"/>
  <c r="F57" i="8"/>
  <c r="F44" i="8"/>
  <c r="F40" i="8"/>
  <c r="F56" i="8"/>
  <c r="F72" i="8"/>
  <c r="F41" i="8"/>
  <c r="F73" i="8"/>
  <c r="F45" i="8"/>
  <c r="F77" i="8"/>
  <c r="M37" i="23"/>
  <c r="O37" i="23" s="1"/>
  <c r="B39" i="23"/>
  <c r="C43" i="23"/>
  <c r="S67" i="23"/>
  <c r="S68" i="23"/>
  <c r="B114" i="22"/>
  <c r="B114" i="17"/>
  <c r="B114" i="21"/>
  <c r="B114" i="16"/>
  <c r="H2" i="8"/>
  <c r="H1" i="8"/>
  <c r="G2" i="8"/>
  <c r="G19" i="8" s="1"/>
  <c r="G1" i="8"/>
  <c r="G25" i="8" s="1"/>
  <c r="E2" i="8"/>
  <c r="E1" i="8"/>
  <c r="D2" i="8"/>
  <c r="D19" i="8" s="1"/>
  <c r="D1" i="8"/>
  <c r="C2" i="8"/>
  <c r="C1" i="8"/>
  <c r="S7" i="17"/>
  <c r="S76" i="22"/>
  <c r="M76" i="22"/>
  <c r="K76" i="22"/>
  <c r="I76" i="22"/>
  <c r="M74" i="22"/>
  <c r="K74" i="22"/>
  <c r="I74" i="22"/>
  <c r="S72" i="22"/>
  <c r="K72" i="22"/>
  <c r="I72" i="22"/>
  <c r="E72" i="22"/>
  <c r="K67" i="22"/>
  <c r="M67" i="22" s="1"/>
  <c r="K63" i="22"/>
  <c r="M63" i="22" s="1"/>
  <c r="S62" i="22"/>
  <c r="S61" i="22"/>
  <c r="S48" i="22"/>
  <c r="S47" i="22"/>
  <c r="S46" i="22"/>
  <c r="S45" i="22"/>
  <c r="S44" i="22"/>
  <c r="S41" i="22"/>
  <c r="P39" i="22"/>
  <c r="S37" i="22"/>
  <c r="K37" i="22" s="1"/>
  <c r="S7" i="21"/>
  <c r="C35" i="21" s="1"/>
  <c r="S76" i="21"/>
  <c r="M76" i="21"/>
  <c r="K76" i="21"/>
  <c r="I76" i="21"/>
  <c r="M74" i="21"/>
  <c r="K74" i="21"/>
  <c r="I74" i="21"/>
  <c r="S72" i="21"/>
  <c r="K72" i="21"/>
  <c r="I72" i="21"/>
  <c r="E72" i="21"/>
  <c r="K67" i="21"/>
  <c r="M67" i="21" s="1"/>
  <c r="M63" i="21"/>
  <c r="K63" i="21"/>
  <c r="S62" i="21"/>
  <c r="S61" i="21"/>
  <c r="M58" i="21"/>
  <c r="S66" i="21" s="1"/>
  <c r="K58" i="21"/>
  <c r="S48" i="21"/>
  <c r="S47" i="21"/>
  <c r="S46" i="21"/>
  <c r="S45" i="21"/>
  <c r="S44" i="21"/>
  <c r="S41" i="21"/>
  <c r="P39" i="21"/>
  <c r="S37" i="21"/>
  <c r="K37" i="21" s="1"/>
  <c r="M37" i="21" s="1"/>
  <c r="O37" i="21" s="1"/>
  <c r="K39" i="21" s="1"/>
  <c r="M39" i="21" s="1"/>
  <c r="S76" i="20"/>
  <c r="M76" i="20"/>
  <c r="K76" i="20"/>
  <c r="I76" i="20"/>
  <c r="M74" i="20"/>
  <c r="K74" i="20"/>
  <c r="I74" i="20"/>
  <c r="S72" i="20"/>
  <c r="K72" i="20"/>
  <c r="I72" i="20"/>
  <c r="E72" i="20"/>
  <c r="K67" i="20"/>
  <c r="M67" i="20" s="1"/>
  <c r="S62" i="20"/>
  <c r="S61" i="20"/>
  <c r="S48" i="20"/>
  <c r="S47" i="20"/>
  <c r="S46" i="20"/>
  <c r="S45" i="20"/>
  <c r="S44" i="20"/>
  <c r="S41" i="20"/>
  <c r="M41" i="20"/>
  <c r="S58" i="20" s="1"/>
  <c r="K41" i="20"/>
  <c r="M39" i="20"/>
  <c r="K39" i="20"/>
  <c r="S37" i="20"/>
  <c r="K37" i="20" s="1"/>
  <c r="C35" i="20"/>
  <c r="S7" i="16"/>
  <c r="S7" i="12"/>
  <c r="C41" i="21" l="1"/>
  <c r="B100" i="21"/>
  <c r="M37" i="22"/>
  <c r="O37" i="22" s="1"/>
  <c r="K39" i="22" s="1"/>
  <c r="M39" i="22" s="1"/>
  <c r="O39" i="22" s="1"/>
  <c r="K41" i="22" s="1"/>
  <c r="M41" i="22" s="1"/>
  <c r="S58" i="22" s="1"/>
  <c r="C37" i="21"/>
  <c r="C39" i="21"/>
  <c r="O39" i="21"/>
  <c r="M37" i="20"/>
  <c r="O37" i="20" s="1"/>
  <c r="O39" i="20" s="1"/>
  <c r="O41" i="20" s="1"/>
  <c r="K39" i="23"/>
  <c r="M39" i="23" s="1"/>
  <c r="O39" i="23" s="1"/>
  <c r="B100" i="22"/>
  <c r="B98" i="22"/>
  <c r="B39" i="22"/>
  <c r="B96" i="22"/>
  <c r="B94" i="22"/>
  <c r="D41" i="22"/>
  <c r="D41" i="21"/>
  <c r="B98" i="21"/>
  <c r="B96" i="21"/>
  <c r="B94" i="21"/>
  <c r="B39" i="21"/>
  <c r="S65" i="21"/>
  <c r="C41" i="20"/>
  <c r="C39" i="20"/>
  <c r="S76" i="17"/>
  <c r="M76" i="17"/>
  <c r="K76" i="17"/>
  <c r="I76" i="17"/>
  <c r="M74" i="17"/>
  <c r="K74" i="17"/>
  <c r="I74" i="17"/>
  <c r="S72" i="17"/>
  <c r="K72" i="17"/>
  <c r="I72" i="17"/>
  <c r="E72" i="17"/>
  <c r="K67" i="17"/>
  <c r="M67" i="17" s="1"/>
  <c r="S62" i="17"/>
  <c r="S61" i="17"/>
  <c r="S48" i="17"/>
  <c r="S47" i="17"/>
  <c r="S46" i="17"/>
  <c r="S45" i="17"/>
  <c r="S44" i="17"/>
  <c r="S41" i="17"/>
  <c r="P39" i="17"/>
  <c r="S37" i="17"/>
  <c r="K37" i="17" s="1"/>
  <c r="M37" i="17" s="1"/>
  <c r="O37" i="17" s="1"/>
  <c r="K39" i="17" s="1"/>
  <c r="M39" i="17" s="1"/>
  <c r="C35" i="17"/>
  <c r="S76" i="16"/>
  <c r="M76" i="16"/>
  <c r="K76" i="16"/>
  <c r="I76" i="16"/>
  <c r="M74" i="16"/>
  <c r="K74" i="16"/>
  <c r="I74" i="16"/>
  <c r="S72" i="16"/>
  <c r="K72" i="16"/>
  <c r="I72" i="16"/>
  <c r="E72" i="16"/>
  <c r="S62" i="16"/>
  <c r="S61" i="16"/>
  <c r="S48" i="16"/>
  <c r="S47" i="16"/>
  <c r="S46" i="16"/>
  <c r="S45" i="16"/>
  <c r="T41" i="16"/>
  <c r="P39" i="16"/>
  <c r="C39" i="16" s="1"/>
  <c r="S37" i="16"/>
  <c r="K37" i="16" s="1"/>
  <c r="M37" i="16" s="1"/>
  <c r="C35" i="16"/>
  <c r="O41" i="22" l="1"/>
  <c r="K41" i="21"/>
  <c r="M41" i="21" s="1"/>
  <c r="S58" i="21" s="1"/>
  <c r="S60" i="23"/>
  <c r="K58" i="20"/>
  <c r="M58" i="20" s="1"/>
  <c r="T44" i="16"/>
  <c r="O37" i="16"/>
  <c r="K39" i="16" s="1"/>
  <c r="M39" i="16" s="1"/>
  <c r="B100" i="16"/>
  <c r="O39" i="17"/>
  <c r="B100" i="17"/>
  <c r="B98" i="17"/>
  <c r="B39" i="17"/>
  <c r="D41" i="17"/>
  <c r="B96" i="17"/>
  <c r="B94" i="17"/>
  <c r="D41" i="16"/>
  <c r="B39" i="16"/>
  <c r="B94" i="16"/>
  <c r="B96" i="16"/>
  <c r="B98" i="16"/>
  <c r="K76" i="12"/>
  <c r="K74" i="12"/>
  <c r="C26" i="8"/>
  <c r="D26" i="8"/>
  <c r="E26" i="8"/>
  <c r="G26" i="8"/>
  <c r="H26" i="8"/>
  <c r="C27" i="8"/>
  <c r="D27" i="8"/>
  <c r="E27" i="8"/>
  <c r="G27" i="8"/>
  <c r="H27" i="8"/>
  <c r="C28" i="8"/>
  <c r="D28" i="8"/>
  <c r="E28" i="8"/>
  <c r="G28" i="8"/>
  <c r="H28" i="8"/>
  <c r="C29" i="8"/>
  <c r="D29" i="8"/>
  <c r="E29" i="8"/>
  <c r="G29" i="8"/>
  <c r="H29" i="8"/>
  <c r="C30" i="8"/>
  <c r="D30" i="8"/>
  <c r="E30" i="8"/>
  <c r="G30" i="8"/>
  <c r="H30" i="8"/>
  <c r="C31" i="8"/>
  <c r="D31" i="8"/>
  <c r="E31" i="8"/>
  <c r="G31" i="8"/>
  <c r="H31" i="8"/>
  <c r="C32" i="8"/>
  <c r="D32" i="8"/>
  <c r="E32" i="8"/>
  <c r="G32" i="8"/>
  <c r="H32" i="8"/>
  <c r="C33" i="8"/>
  <c r="D33" i="8"/>
  <c r="E33" i="8"/>
  <c r="G33" i="8"/>
  <c r="H33" i="8"/>
  <c r="C34" i="8"/>
  <c r="D34" i="8"/>
  <c r="E34" i="8"/>
  <c r="G34" i="8"/>
  <c r="H34" i="8"/>
  <c r="C35" i="8"/>
  <c r="D35" i="8"/>
  <c r="E35" i="8"/>
  <c r="G35" i="8"/>
  <c r="H35" i="8"/>
  <c r="C36" i="8"/>
  <c r="D36" i="8"/>
  <c r="E36" i="8"/>
  <c r="G36" i="8"/>
  <c r="H36" i="8"/>
  <c r="C37" i="8"/>
  <c r="D37" i="8"/>
  <c r="E37" i="8"/>
  <c r="G37" i="8"/>
  <c r="H37" i="8"/>
  <c r="C38" i="8"/>
  <c r="D38" i="8"/>
  <c r="E38" i="8"/>
  <c r="G38" i="8"/>
  <c r="H38" i="8"/>
  <c r="C39" i="8"/>
  <c r="D39" i="8"/>
  <c r="E39" i="8"/>
  <c r="G39" i="8"/>
  <c r="H39" i="8"/>
  <c r="C40" i="8"/>
  <c r="D40" i="8"/>
  <c r="E40" i="8"/>
  <c r="G40" i="8"/>
  <c r="H40" i="8"/>
  <c r="C41" i="8"/>
  <c r="D41" i="8"/>
  <c r="E41" i="8"/>
  <c r="G41" i="8"/>
  <c r="H41" i="8"/>
  <c r="C42" i="8"/>
  <c r="D42" i="8"/>
  <c r="E42" i="8"/>
  <c r="G42" i="8"/>
  <c r="H42" i="8"/>
  <c r="C43" i="8"/>
  <c r="D43" i="8"/>
  <c r="E43" i="8"/>
  <c r="G43" i="8"/>
  <c r="H43" i="8"/>
  <c r="C44" i="8"/>
  <c r="D44" i="8"/>
  <c r="E44" i="8"/>
  <c r="G44" i="8"/>
  <c r="H44" i="8"/>
  <c r="C45" i="8"/>
  <c r="D45" i="8"/>
  <c r="E45" i="8"/>
  <c r="G45" i="8"/>
  <c r="H45" i="8"/>
  <c r="C46" i="8"/>
  <c r="D46" i="8"/>
  <c r="E46" i="8"/>
  <c r="G46" i="8"/>
  <c r="H46" i="8"/>
  <c r="C47" i="8"/>
  <c r="D47" i="8"/>
  <c r="E47" i="8"/>
  <c r="G47" i="8"/>
  <c r="H47" i="8"/>
  <c r="C48" i="8"/>
  <c r="D48" i="8"/>
  <c r="E48" i="8"/>
  <c r="G48" i="8"/>
  <c r="H48" i="8"/>
  <c r="C49" i="8"/>
  <c r="D49" i="8"/>
  <c r="E49" i="8"/>
  <c r="G49" i="8"/>
  <c r="H49" i="8"/>
  <c r="C50" i="8"/>
  <c r="D50" i="8"/>
  <c r="E50" i="8"/>
  <c r="G50" i="8"/>
  <c r="H50" i="8"/>
  <c r="C51" i="8"/>
  <c r="D51" i="8"/>
  <c r="E51" i="8"/>
  <c r="G51" i="8"/>
  <c r="H51" i="8"/>
  <c r="C52" i="8"/>
  <c r="D52" i="8"/>
  <c r="E52" i="8"/>
  <c r="G52" i="8"/>
  <c r="H52" i="8"/>
  <c r="C53" i="8"/>
  <c r="D53" i="8"/>
  <c r="E53" i="8"/>
  <c r="G53" i="8"/>
  <c r="H53" i="8"/>
  <c r="C54" i="8"/>
  <c r="D54" i="8"/>
  <c r="E54" i="8"/>
  <c r="G54" i="8"/>
  <c r="H54" i="8"/>
  <c r="C55" i="8"/>
  <c r="D55" i="8"/>
  <c r="E55" i="8"/>
  <c r="G55" i="8"/>
  <c r="H55" i="8"/>
  <c r="C56" i="8"/>
  <c r="D56" i="8"/>
  <c r="E56" i="8"/>
  <c r="G56" i="8"/>
  <c r="H56" i="8"/>
  <c r="C57" i="8"/>
  <c r="D57" i="8"/>
  <c r="E57" i="8"/>
  <c r="G57" i="8"/>
  <c r="H57" i="8"/>
  <c r="C58" i="8"/>
  <c r="D58" i="8"/>
  <c r="E58" i="8"/>
  <c r="G58" i="8"/>
  <c r="H58" i="8"/>
  <c r="C59" i="8"/>
  <c r="D59" i="8"/>
  <c r="E59" i="8"/>
  <c r="G59" i="8"/>
  <c r="H59" i="8"/>
  <c r="C60" i="8"/>
  <c r="D60" i="8"/>
  <c r="E60" i="8"/>
  <c r="G60" i="8"/>
  <c r="H60" i="8"/>
  <c r="C61" i="8"/>
  <c r="D61" i="8"/>
  <c r="E61" i="8"/>
  <c r="G61" i="8"/>
  <c r="H61" i="8"/>
  <c r="C62" i="8"/>
  <c r="D62" i="8"/>
  <c r="E62" i="8"/>
  <c r="G62" i="8"/>
  <c r="H62" i="8"/>
  <c r="C63" i="8"/>
  <c r="D63" i="8"/>
  <c r="E63" i="8"/>
  <c r="G63" i="8"/>
  <c r="H63" i="8"/>
  <c r="C64" i="8"/>
  <c r="D64" i="8"/>
  <c r="E64" i="8"/>
  <c r="G64" i="8"/>
  <c r="H64" i="8"/>
  <c r="C65" i="8"/>
  <c r="D65" i="8"/>
  <c r="E65" i="8"/>
  <c r="G65" i="8"/>
  <c r="H65" i="8"/>
  <c r="C66" i="8"/>
  <c r="D66" i="8"/>
  <c r="E66" i="8"/>
  <c r="G66" i="8"/>
  <c r="H66" i="8"/>
  <c r="C67" i="8"/>
  <c r="D67" i="8"/>
  <c r="E67" i="8"/>
  <c r="G67" i="8"/>
  <c r="H67" i="8"/>
  <c r="C68" i="8"/>
  <c r="D68" i="8"/>
  <c r="E68" i="8"/>
  <c r="G68" i="8"/>
  <c r="H68" i="8"/>
  <c r="C69" i="8"/>
  <c r="D69" i="8"/>
  <c r="E69" i="8"/>
  <c r="G69" i="8"/>
  <c r="H69" i="8"/>
  <c r="C70" i="8"/>
  <c r="D70" i="8"/>
  <c r="E70" i="8"/>
  <c r="G70" i="8"/>
  <c r="H70" i="8"/>
  <c r="C71" i="8"/>
  <c r="D71" i="8"/>
  <c r="E71" i="8"/>
  <c r="G71" i="8"/>
  <c r="H71" i="8"/>
  <c r="C72" i="8"/>
  <c r="D72" i="8"/>
  <c r="E72" i="8"/>
  <c r="G72" i="8"/>
  <c r="H72" i="8"/>
  <c r="C73" i="8"/>
  <c r="D73" i="8"/>
  <c r="E73" i="8"/>
  <c r="G73" i="8"/>
  <c r="H73" i="8"/>
  <c r="C74" i="8"/>
  <c r="D74" i="8"/>
  <c r="E74" i="8"/>
  <c r="G74" i="8"/>
  <c r="H74" i="8"/>
  <c r="C75" i="8"/>
  <c r="D75" i="8"/>
  <c r="E75" i="8"/>
  <c r="G75" i="8"/>
  <c r="H75" i="8"/>
  <c r="C76" i="8"/>
  <c r="D76" i="8"/>
  <c r="E76" i="8"/>
  <c r="G76" i="8"/>
  <c r="H76" i="8"/>
  <c r="C77" i="8"/>
  <c r="D77" i="8"/>
  <c r="E77" i="8"/>
  <c r="G77" i="8"/>
  <c r="H77" i="8"/>
  <c r="C78" i="8"/>
  <c r="D78" i="8"/>
  <c r="E78" i="8"/>
  <c r="G78" i="8"/>
  <c r="H78" i="8"/>
  <c r="C79" i="8"/>
  <c r="D79" i="8"/>
  <c r="E79" i="8"/>
  <c r="G79" i="8"/>
  <c r="H79" i="8"/>
  <c r="C80" i="8"/>
  <c r="D80" i="8"/>
  <c r="E80" i="8"/>
  <c r="G80" i="8"/>
  <c r="H80" i="8"/>
  <c r="C81" i="8"/>
  <c r="D81" i="8"/>
  <c r="E81" i="8"/>
  <c r="G81" i="8"/>
  <c r="H81" i="8"/>
  <c r="C82" i="8"/>
  <c r="D82" i="8"/>
  <c r="E82" i="8"/>
  <c r="G82" i="8"/>
  <c r="H82" i="8"/>
  <c r="C83" i="8"/>
  <c r="D83" i="8"/>
  <c r="E83" i="8"/>
  <c r="G83" i="8"/>
  <c r="H83" i="8"/>
  <c r="C84" i="8"/>
  <c r="D84" i="8"/>
  <c r="E84" i="8"/>
  <c r="G84" i="8"/>
  <c r="H84" i="8"/>
  <c r="C85" i="8"/>
  <c r="D85" i="8"/>
  <c r="E85" i="8"/>
  <c r="G85" i="8"/>
  <c r="H85" i="8"/>
  <c r="C86" i="8"/>
  <c r="D86" i="8"/>
  <c r="E86" i="8"/>
  <c r="G86" i="8"/>
  <c r="H86" i="8"/>
  <c r="C87" i="8"/>
  <c r="D87" i="8"/>
  <c r="E87" i="8"/>
  <c r="G87" i="8"/>
  <c r="H87" i="8"/>
  <c r="B2" i="8"/>
  <c r="B19" i="8" s="1"/>
  <c r="B114" i="12" s="1"/>
  <c r="B1" i="8"/>
  <c r="B27" i="8" s="1"/>
  <c r="H25" i="8"/>
  <c r="E25" i="8"/>
  <c r="D25" i="8"/>
  <c r="C25" i="8"/>
  <c r="H19" i="8"/>
  <c r="E19" i="8"/>
  <c r="C19" i="8"/>
  <c r="K58" i="22" l="1"/>
  <c r="M58" i="22" s="1"/>
  <c r="K41" i="17"/>
  <c r="M41" i="17" s="1"/>
  <c r="S58" i="17" s="1"/>
  <c r="O41" i="21"/>
  <c r="P58" i="21" s="1"/>
  <c r="P63" i="21" s="1"/>
  <c r="P67" i="21" s="1"/>
  <c r="O43" i="23"/>
  <c r="P60" i="23" s="1"/>
  <c r="P65" i="23" s="1"/>
  <c r="P69" i="23" s="1"/>
  <c r="S66" i="20"/>
  <c r="S65" i="20"/>
  <c r="P58" i="20"/>
  <c r="B114" i="20"/>
  <c r="B116" i="23"/>
  <c r="O39" i="16"/>
  <c r="K58" i="17"/>
  <c r="M58" i="17" s="1"/>
  <c r="B84" i="8"/>
  <c r="B40" i="8"/>
  <c r="B72" i="8"/>
  <c r="B56" i="8"/>
  <c r="B36" i="8"/>
  <c r="B68" i="8"/>
  <c r="B52" i="8"/>
  <c r="B66" i="8"/>
  <c r="B50" i="8"/>
  <c r="B34" i="8"/>
  <c r="B76" i="8"/>
  <c r="B60" i="8"/>
  <c r="B44" i="8"/>
  <c r="B28" i="8"/>
  <c r="B82" i="8"/>
  <c r="B70" i="8"/>
  <c r="B38" i="8"/>
  <c r="B80" i="8"/>
  <c r="B64" i="8"/>
  <c r="B48" i="8"/>
  <c r="B32" i="8"/>
  <c r="B86" i="8"/>
  <c r="B54" i="8"/>
  <c r="B74" i="8"/>
  <c r="B58" i="8"/>
  <c r="B42" i="8"/>
  <c r="B26" i="8"/>
  <c r="B78" i="8"/>
  <c r="B62" i="8"/>
  <c r="B46" i="8"/>
  <c r="B30" i="8"/>
  <c r="B85" i="8"/>
  <c r="B81" i="8"/>
  <c r="B77" i="8"/>
  <c r="B73" i="8"/>
  <c r="B69" i="8"/>
  <c r="B65" i="8"/>
  <c r="B61" i="8"/>
  <c r="B57" i="8"/>
  <c r="B53" i="8"/>
  <c r="B49" i="8"/>
  <c r="B45" i="8"/>
  <c r="B41" i="8"/>
  <c r="B37" i="8"/>
  <c r="B33" i="8"/>
  <c r="B29" i="8"/>
  <c r="B87" i="8"/>
  <c r="B83" i="8"/>
  <c r="B79" i="8"/>
  <c r="B75" i="8"/>
  <c r="B71" i="8"/>
  <c r="B67" i="8"/>
  <c r="B63" i="8"/>
  <c r="B59" i="8"/>
  <c r="B55" i="8"/>
  <c r="B51" i="8"/>
  <c r="B47" i="8"/>
  <c r="B43" i="8"/>
  <c r="B39" i="8"/>
  <c r="B35" i="8"/>
  <c r="B31" i="8"/>
  <c r="B25" i="8"/>
  <c r="I76" i="12"/>
  <c r="S66" i="22" l="1"/>
  <c r="S65" i="22"/>
  <c r="P58" i="22"/>
  <c r="P63" i="22" s="1"/>
  <c r="P67" i="22" s="1"/>
  <c r="O41" i="17"/>
  <c r="P58" i="17" s="1"/>
  <c r="P74" i="21"/>
  <c r="R76" i="21" s="1"/>
  <c r="R72" i="21"/>
  <c r="M72" i="21" s="1"/>
  <c r="S74" i="21" s="1"/>
  <c r="K41" i="16"/>
  <c r="M41" i="16" s="1"/>
  <c r="S58" i="16" s="1"/>
  <c r="K63" i="20"/>
  <c r="M63" i="20" s="1"/>
  <c r="P63" i="20" s="1"/>
  <c r="P67" i="20" s="1"/>
  <c r="R74" i="23"/>
  <c r="M74" i="23" s="1"/>
  <c r="S76" i="23" s="1"/>
  <c r="P76" i="23"/>
  <c r="R78" i="23" s="1"/>
  <c r="S65" i="17"/>
  <c r="S66" i="17"/>
  <c r="E72" i="12"/>
  <c r="S62" i="12"/>
  <c r="S61" i="12"/>
  <c r="S48" i="12"/>
  <c r="S47" i="12"/>
  <c r="S46" i="12"/>
  <c r="S45" i="12"/>
  <c r="S44" i="12"/>
  <c r="S41" i="12"/>
  <c r="S37" i="12"/>
  <c r="K37" i="12" s="1"/>
  <c r="P74" i="22" l="1"/>
  <c r="R76" i="22" s="1"/>
  <c r="R72" i="22"/>
  <c r="M72" i="22" s="1"/>
  <c r="P74" i="23"/>
  <c r="R76" i="23" s="1"/>
  <c r="P72" i="21"/>
  <c r="R74" i="21" s="1"/>
  <c r="O41" i="16"/>
  <c r="R72" i="20"/>
  <c r="M72" i="20" s="1"/>
  <c r="S74" i="20" s="1"/>
  <c r="P74" i="20"/>
  <c r="R76" i="20" s="1"/>
  <c r="K63" i="17"/>
  <c r="M63" i="17" s="1"/>
  <c r="P63" i="17" s="1"/>
  <c r="P67" i="17" s="1"/>
  <c r="M37" i="12"/>
  <c r="O37" i="12" s="1"/>
  <c r="K39" i="12" s="1"/>
  <c r="B100" i="12"/>
  <c r="B39" i="12"/>
  <c r="B98" i="12"/>
  <c r="D41" i="12"/>
  <c r="B96" i="12"/>
  <c r="B94" i="12"/>
  <c r="I72" i="12"/>
  <c r="I74" i="12"/>
  <c r="S74" i="22" l="1"/>
  <c r="P72" i="22"/>
  <c r="R74" i="22" s="1"/>
  <c r="P72" i="20"/>
  <c r="R74" i="20" s="1"/>
  <c r="K58" i="16"/>
  <c r="M58" i="16" s="1"/>
  <c r="R72" i="17"/>
  <c r="M72" i="17" s="1"/>
  <c r="S74" i="17" s="1"/>
  <c r="P74" i="17"/>
  <c r="R76" i="17" s="1"/>
  <c r="M39" i="12"/>
  <c r="O39" i="12" s="1"/>
  <c r="K41" i="12" s="1"/>
  <c r="P72" i="17" l="1"/>
  <c r="R74" i="17" s="1"/>
  <c r="S65" i="16"/>
  <c r="S66" i="16"/>
  <c r="P58" i="16"/>
  <c r="M41" i="12"/>
  <c r="O41" i="12" s="1"/>
  <c r="K58" i="12" s="1"/>
  <c r="K63" i="16" l="1"/>
  <c r="M63" i="16" s="1"/>
  <c r="P63" i="16" s="1"/>
  <c r="M58" i="12"/>
  <c r="P58" i="12" s="1"/>
  <c r="S58" i="12"/>
  <c r="G3" i="6"/>
  <c r="G2" i="6"/>
  <c r="K67" i="16" l="1"/>
  <c r="M67" i="16" s="1"/>
  <c r="P67" i="16" s="1"/>
  <c r="S72" i="12"/>
  <c r="S65" i="12"/>
  <c r="S66" i="12"/>
  <c r="P74" i="16" l="1"/>
  <c r="R76" i="16" s="1"/>
  <c r="R72" i="16"/>
  <c r="M72" i="16" s="1"/>
  <c r="S74" i="16" s="1"/>
  <c r="K63" i="12"/>
  <c r="M63" i="12" s="1"/>
  <c r="P72" i="16" l="1"/>
  <c r="R74" i="16" s="1"/>
  <c r="P63" i="12"/>
  <c r="K67" i="12" s="1"/>
  <c r="M67" i="12" l="1"/>
  <c r="P67" i="12" s="1"/>
  <c r="S76" i="12" l="1"/>
  <c r="R72" i="12" l="1"/>
  <c r="M72" i="12" s="1"/>
  <c r="S74" i="12" s="1"/>
  <c r="K72" i="12"/>
  <c r="P72" i="12" l="1"/>
  <c r="R74" i="12" s="1"/>
  <c r="M74" i="12" l="1"/>
  <c r="P74" i="12" s="1"/>
  <c r="R76" i="12" s="1"/>
  <c r="M76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8A571671-E7CB-474C-B0EF-8666911BE0B0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8E925BA4-2671-43CF-B65E-B25DE08DEB1E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B74F5792-8D51-409A-9DF5-C2746AB92D55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82190D83-C1FF-4EEB-A157-80B7B3419825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75BCABA3-FF7D-4047-847C-682BF1F9FB09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EF58D136-D16F-44A4-90C6-7CC4450E03E7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sharedStrings.xml><?xml version="1.0" encoding="utf-8"?>
<sst xmlns="http://schemas.openxmlformats.org/spreadsheetml/2006/main" count="3442" uniqueCount="391">
  <si>
    <t>Socialområdet</t>
  </si>
  <si>
    <t>Område</t>
  </si>
  <si>
    <t>Holbæk Sygehus</t>
  </si>
  <si>
    <t>Psykiatrien</t>
  </si>
  <si>
    <t>Koncern HR</t>
  </si>
  <si>
    <t>Præhospital Center</t>
  </si>
  <si>
    <t>Koncern Økonomi</t>
  </si>
  <si>
    <t>Kofoedsminde</t>
  </si>
  <si>
    <t>Regional Udvikling</t>
  </si>
  <si>
    <t>Regionsrådet</t>
  </si>
  <si>
    <t>Medicoteknik</t>
  </si>
  <si>
    <t>Råd og nævn</t>
  </si>
  <si>
    <t>Psykiatriområdet</t>
  </si>
  <si>
    <t>Økonomi</t>
  </si>
  <si>
    <t>*</t>
  </si>
  <si>
    <t>Instit./enhed/afdeling</t>
  </si>
  <si>
    <t>Cpr.nr.</t>
  </si>
  <si>
    <t>Navn</t>
  </si>
  <si>
    <t>Faktisk fødsel den</t>
  </si>
  <si>
    <t>Ferie</t>
  </si>
  <si>
    <t>fra</t>
  </si>
  <si>
    <t>til</t>
  </si>
  <si>
    <t>dage</t>
  </si>
  <si>
    <t>Næstved-Slagelse-Ringsted Sygehus</t>
  </si>
  <si>
    <t>Sygehusapoteket</t>
  </si>
  <si>
    <t>KØK - Sekretariat</t>
  </si>
  <si>
    <t>Analyse &amp; Afregning</t>
  </si>
  <si>
    <t>Budget</t>
  </si>
  <si>
    <t>Regnskab &amp; Finans</t>
  </si>
  <si>
    <t>Regionsdirektion</t>
  </si>
  <si>
    <t>khr-loen-team2@regionsjaelland.dk</t>
  </si>
  <si>
    <t>khr-loen-team1@regionsjaelland.dk</t>
  </si>
  <si>
    <t>khr-loen-team4@regionsjaelland.dk</t>
  </si>
  <si>
    <t>Jeg er</t>
  </si>
  <si>
    <t>Jeg har ret til at holde</t>
  </si>
  <si>
    <t>uger/og</t>
  </si>
  <si>
    <t>antal arbejdsdage</t>
  </si>
  <si>
    <t>arbejdsdag</t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</si>
  <si>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color rgb="FFFF0000"/>
        <rFont val="Calibri"/>
        <family val="2"/>
      </rPr>
      <t>Skema tæller ikke korrekt når der indberettes uger + dage i forældreorlov uden løn – den tæller kun antal uger</t>
    </r>
    <r>
      <rPr>
        <sz val="11"/>
        <rFont val="Calibri"/>
        <family val="2"/>
      </rPr>
      <t xml:space="preserve"> OK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</si>
  <si>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color rgb="FFFF0000"/>
        <rFont val="Calibri"/>
        <family val="2"/>
      </rPr>
      <t>Skema tæller forkert ved indlæggelse – den taber 1 dag</t>
    </r>
    <r>
      <rPr>
        <sz val="11"/>
        <rFont val="Calibri"/>
        <family val="2"/>
      </rPr>
      <t xml:space="preserve"> OK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</si>
  <si>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color rgb="FFFF0000"/>
        <rFont val="Calibri"/>
        <family val="2"/>
      </rPr>
      <t>Skema sletter 0 ved cpr.nr. og den kan ikke finde mor eller far, når der skrives cpr.nr. med bindestreg</t>
    </r>
    <r>
      <rPr>
        <sz val="11"/>
        <rFont val="Calibri"/>
        <family val="2"/>
      </rPr>
      <t xml:space="preserve"> OK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</si>
  <si>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Kan skema ikke selv sætte startdato i 14 uger, når der er oplyst faktisk fødsel ??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</si>
  <si>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Hjælpetekst forsvinder ude til højre – dette skal gøres 100% synligt, så alt tekst er læseligt ved arbejde i skemaet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</si>
  <si>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Skema beregner ikke slutdato på far/medmors orlov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</si>
  <si>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Ved fars/medmors orlov skal der i skemaet sættes en spærring ind efter de 14’ende uger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</si>
  <si>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Der skal ske en spærring når der er afholdt det barsel, der er tilladt – det vil sige mor med løn 14 uger + 6 uger + 6 uger  og uden løn 20 uger. Far har ret til 2 ugers BAF med løn + BA 7 uger + 6 uger evt. fælles med mor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</si>
  <si>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Der skal ikke være underskrift fra begge parter mor og far, da der ikke altid er en far i den verden vi nu lever i. Mindste kravet er at mor ved barsel underskriver + leder eller far ved barsel + leder underskriver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</si>
  <si>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I skemaer er der nogle stavefejl i hjælpe teksterne og i skemaet til sidst ”Far/Medmor holder barselsorl</t>
    </r>
    <r>
      <rPr>
        <sz val="11"/>
        <color rgb="FFFF0000"/>
        <rFont val="Calibri"/>
        <family val="2"/>
      </rPr>
      <t>ø</t>
    </r>
    <r>
      <rPr>
        <sz val="11"/>
        <rFont val="Calibri"/>
        <family val="2"/>
      </rPr>
      <t>v …..”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</si>
  <si>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Her mangler at blive skrevet inden for de første 14 uger ”</t>
    </r>
    <r>
      <rPr>
        <sz val="10"/>
        <rFont val="Georgia"/>
        <family val="1"/>
      </rPr>
      <t>Ret til at holde 2 uger fædreorlov i tilknytning til fødslen/modtagelsen i hjemmet”</t>
    </r>
  </si>
  <si>
    <t>opd. 30.8.2019</t>
  </si>
  <si>
    <t>Data og udviklingsstøtte</t>
  </si>
  <si>
    <t>Sjællands Universitetshospital</t>
  </si>
  <si>
    <t>Indkøb produktion og logistik</t>
  </si>
  <si>
    <t xml:space="preserve"> Det Nære Sundhedsvæsen</t>
  </si>
  <si>
    <t>Steno Diabetes Center Sjælland</t>
  </si>
  <si>
    <t>Sundhedsstrategisk Planlægning</t>
  </si>
  <si>
    <t>Intern Kontrolenhed</t>
  </si>
  <si>
    <t>Det Nære Sundhedsvæsen</t>
  </si>
  <si>
    <t>Akutafdelingen - Køge</t>
  </si>
  <si>
    <t>khr-loen-team10@regionsjaelland.dk</t>
  </si>
  <si>
    <t>Apo-Sygehusapoteket</t>
  </si>
  <si>
    <t>Indkøb produktion og logistik - Niv. 1</t>
  </si>
  <si>
    <t>Præhospitalt Center</t>
  </si>
  <si>
    <t>khr-loen-team5@regionsjaelland.dk</t>
  </si>
  <si>
    <t>Administrativ Stab - NSR Sygehuse</t>
  </si>
  <si>
    <t>Anæstesiologisk Afdeling - Køge</t>
  </si>
  <si>
    <t>Akutafdelingen - Holbæk</t>
  </si>
  <si>
    <t>Akutafdelingen - Nykøbing F.</t>
  </si>
  <si>
    <t>PS Ledelse</t>
  </si>
  <si>
    <t>Apo-KF-Klinisk farmaci</t>
  </si>
  <si>
    <t>PHC - AMK Læger</t>
  </si>
  <si>
    <t>Akutafdelingen - Slagelse</t>
  </si>
  <si>
    <t>khr-loen-team9@regionsjaelland.dk</t>
  </si>
  <si>
    <t>Anæstesiologisk Afdeling - Holbæk</t>
  </si>
  <si>
    <t>Psyk - Afd. for Børne- og Ungdomspsyk.</t>
  </si>
  <si>
    <t>Bo og Naboskab Sydlolland</t>
  </si>
  <si>
    <t>Apo-Kvalitet</t>
  </si>
  <si>
    <t>PHC - Befordringsservice</t>
  </si>
  <si>
    <t>Sammenhængende indsats</t>
  </si>
  <si>
    <t>Anæstesien Slagelse Næstved</t>
  </si>
  <si>
    <t>Dermatologisk Afdeling - Roskilde</t>
  </si>
  <si>
    <t>Psyk - Afd. for Retspsykiatri</t>
  </si>
  <si>
    <t>Elsehus og Skelbakken</t>
  </si>
  <si>
    <t>Apo-Ledelsessekretariat</t>
  </si>
  <si>
    <t>Sekretariat</t>
  </si>
  <si>
    <t>Børne- &amp; Ungeafdelingen Slagelse</t>
  </si>
  <si>
    <t>Børne- og Ungeafdelingen - Holbæk</t>
  </si>
  <si>
    <t>Forsorgshjemmet Roskildehjemmet</t>
  </si>
  <si>
    <t>Jordforurening og Grundvandsbeskyttelse</t>
  </si>
  <si>
    <t>Sårbare patienter</t>
  </si>
  <si>
    <t>Center for Multisygdom og Kronisk sygdom</t>
  </si>
  <si>
    <t>Driftsafdelingen - Holbæk</t>
  </si>
  <si>
    <t>Psyk - Driftsafdelingen</t>
  </si>
  <si>
    <t>Glim-Refugium</t>
  </si>
  <si>
    <t>Apo-Produktion</t>
  </si>
  <si>
    <t>Uddannelse og kompetenceudvikling</t>
  </si>
  <si>
    <t>Driftsafdelingen - NSR Sygehuse</t>
  </si>
  <si>
    <t>Gynækologisk/Obstetrisk Afd. - Roskilde</t>
  </si>
  <si>
    <t>Fysio- og Ergoterapiafdelingen - Holbæk</t>
  </si>
  <si>
    <t>Psyk - Fælles</t>
  </si>
  <si>
    <t>Himmelev Behandlingshjem</t>
  </si>
  <si>
    <t>Finans &amp; Systemer</t>
  </si>
  <si>
    <t>PHC - Vagtcentral</t>
  </si>
  <si>
    <t>Hæmatologisk afdeling - Roskilde</t>
  </si>
  <si>
    <t>Psyk - Psykiatrien Syd</t>
  </si>
  <si>
    <t>Regnskabsservice</t>
  </si>
  <si>
    <t>STRING Sekretariatet</t>
  </si>
  <si>
    <t>khr-loen-team6@regionsjaelland.dk</t>
  </si>
  <si>
    <t>Kardiologisk Afdeling - Roskilde</t>
  </si>
  <si>
    <t>Gynækologisk/Obstetrisk Afd. - Holbæk</t>
  </si>
  <si>
    <t>Psyk - Psykiatrien Øst</t>
  </si>
  <si>
    <t>Platangårdens ungdomscenter</t>
  </si>
  <si>
    <t>Undersøgelser</t>
  </si>
  <si>
    <t>Garantiklinikken - NSR sygehuse</t>
  </si>
  <si>
    <t>Kirurgisk Afdeling - Køge - SUH</t>
  </si>
  <si>
    <t>Holbæk ledelse - Vicedirektører - Holb.</t>
  </si>
  <si>
    <t>Socialafdelingen</t>
  </si>
  <si>
    <t>Gynækologi og Obstetrik - Slagelse</t>
  </si>
  <si>
    <t>Klinisk Biokemisk Afdeling - SUH</t>
  </si>
  <si>
    <t>Kirurgisk Afdeling - Holbæk</t>
  </si>
  <si>
    <t>SR Synscenter Refsnæs</t>
  </si>
  <si>
    <t>Klinisk Fysiologisk/Nuklearmedicinsk Afd</t>
  </si>
  <si>
    <t>Klinisk Biokemisk Afdeling - Holbæk</t>
  </si>
  <si>
    <t>Kirurgisk afdeling - Slagelse</t>
  </si>
  <si>
    <t>Klinisk Immunologi - Regional enhed</t>
  </si>
  <si>
    <t>Klinisk Mikrobiologi - Regional enhed</t>
  </si>
  <si>
    <t>Klinisk Onkologisk Afdeling</t>
  </si>
  <si>
    <t>Medicinsk Afdeling - Køge</t>
  </si>
  <si>
    <t>Medicinsk Afdeling - Roskilde</t>
  </si>
  <si>
    <t>Ortopædkirurgisk Afdeling - Holbæk</t>
  </si>
  <si>
    <t>Medicin 2 - Slagelse</t>
  </si>
  <si>
    <t>Neurologisk Afdeling - Roskilde</t>
  </si>
  <si>
    <t>Ortopædkirurgisk Afdeling - Køge</t>
  </si>
  <si>
    <t>Ortopædkirurgi - Slagelse Næstved</t>
  </si>
  <si>
    <t>Patologiafdelingen - Region Sjælland</t>
  </si>
  <si>
    <t>PKO-ordning - Næst.-Slag.</t>
  </si>
  <si>
    <t>Pædiatrisk Afdeling - Roskilde</t>
  </si>
  <si>
    <t>Reumatologisk Afdeling - Rosk.-Køge</t>
  </si>
  <si>
    <t>Sygehusledelse AGRL - NSR sygehuse</t>
  </si>
  <si>
    <t>Sygehusledelse HJ - NSR Sygehuse</t>
  </si>
  <si>
    <t>Urologisk Afdeling</t>
  </si>
  <si>
    <t>Øjenafdelingen</t>
  </si>
  <si>
    <t>nytårsdag</t>
  </si>
  <si>
    <t>skærtorsdag</t>
  </si>
  <si>
    <t>langfredag</t>
  </si>
  <si>
    <t>2. påskedag</t>
  </si>
  <si>
    <t>bededag</t>
  </si>
  <si>
    <t>Kr. himmelfartsdag</t>
  </si>
  <si>
    <t>2. pinsedag</t>
  </si>
  <si>
    <t>juledag</t>
  </si>
  <si>
    <t>2. juledag</t>
  </si>
  <si>
    <t>IPL Arealpleje - Niv.3</t>
  </si>
  <si>
    <t>Behandling</t>
  </si>
  <si>
    <t>Arbejds- og socialmedicinsk Afdeling</t>
  </si>
  <si>
    <t>Anæstesiologisk afdeling - Nykøbing F.</t>
  </si>
  <si>
    <t>IPL Indkøb - Niveau 2</t>
  </si>
  <si>
    <t>Klimasekretariatet</t>
  </si>
  <si>
    <t>Forskning</t>
  </si>
  <si>
    <t>Mobilitet &amp; Femern &amp; Administration</t>
  </si>
  <si>
    <t>IPL Køkken - Holbæk - Niv.3</t>
  </si>
  <si>
    <t>Projektlederteam</t>
  </si>
  <si>
    <t>IPL Køkken - Kantinen - Niv.3</t>
  </si>
  <si>
    <t>Uddannelse &amp; Funding &amp; Attraktivitet</t>
  </si>
  <si>
    <t>IPL Køkken - Slagelse Niv.3</t>
  </si>
  <si>
    <t>Fysio- ergoterapeutisk afd. - Nyk. F.</t>
  </si>
  <si>
    <t>KAP-S</t>
  </si>
  <si>
    <t>Stab</t>
  </si>
  <si>
    <t>Medicin 1 - Slagelse</t>
  </si>
  <si>
    <t>Klinisk Farmakologisk Enhed</t>
  </si>
  <si>
    <t>IPL Regionshus Niv.3</t>
  </si>
  <si>
    <t>Medicin 3 og Fysio- ergoterapi - NSR</t>
  </si>
  <si>
    <t>Medicinsk afdeling - Nyk. F.</t>
  </si>
  <si>
    <t>IPL Tran. Areal Køk. Kant. Vask - N2</t>
  </si>
  <si>
    <t>Lægemiddelenheden</t>
  </si>
  <si>
    <t>Ortopædkirurgisk afdeling - Nykøbing F.</t>
  </si>
  <si>
    <t>Praksiskonsulentordningen - Nyk. F. Sgh.</t>
  </si>
  <si>
    <t>IPL Tværgående Stab-Reghus-Sorø Niv.2</t>
  </si>
  <si>
    <t>IPL Vaskeri Nyk. F. Niv. 3</t>
  </si>
  <si>
    <t>Nærklinik Kalundborg</t>
  </si>
  <si>
    <t>Forskningsenheden - Stab - Køge</t>
  </si>
  <si>
    <t>Nærklinik Nakskov</t>
  </si>
  <si>
    <t>Nærklinik Nykøbing Sj.</t>
  </si>
  <si>
    <t>IPL-Tværgående stab</t>
  </si>
  <si>
    <t>Nærklinik Stege</t>
  </si>
  <si>
    <t>Nærklinikker</t>
  </si>
  <si>
    <t>Strategi og Plan. - Stab - Køge</t>
  </si>
  <si>
    <t>Serviceafdelingen</t>
  </si>
  <si>
    <t>SUH ledelse - Vicedirektør USK - Rosk.</t>
  </si>
  <si>
    <t>Regional tandpleje</t>
  </si>
  <si>
    <t>USK</t>
  </si>
  <si>
    <t>Teknik - Drift - Holbæk</t>
  </si>
  <si>
    <t>Tand special</t>
  </si>
  <si>
    <t>Billeddiagnostisk Afdeling - Reg. enhed</t>
  </si>
  <si>
    <t>Centrale budgetområder - SUH</t>
  </si>
  <si>
    <t>Plastikkir. og Brystkir. Afd. - Roskilde</t>
  </si>
  <si>
    <t>Regionalt ansat i Region Sjælland eller i anden region</t>
  </si>
  <si>
    <t>uger med løn. Jeg holder</t>
  </si>
  <si>
    <t>Jeg har mulighed for at holde</t>
  </si>
  <si>
    <t>Jeg holder følgende øvrigt fravær:</t>
  </si>
  <si>
    <t>Jeg holder følgende uger uden løn med ret til barselsdagpenge:</t>
  </si>
  <si>
    <t>Jeg genoptager arbejdet på nedsat tid:</t>
  </si>
  <si>
    <t>Udskudt forældreorlov:</t>
  </si>
  <si>
    <r>
      <t xml:space="preserve">
</t>
    </r>
    <r>
      <rPr>
        <i/>
        <sz val="12"/>
        <color theme="0"/>
        <rFont val="Georgia"/>
        <family val="1"/>
      </rPr>
      <t/>
    </r>
  </si>
  <si>
    <t>Omsorgsdage</t>
  </si>
  <si>
    <t>Selvstændig</t>
  </si>
  <si>
    <t>Andet</t>
  </si>
  <si>
    <t>Jeg ønsker at udskyde</t>
  </si>
  <si>
    <t>Jeg genoptager arbejdet med</t>
  </si>
  <si>
    <t>timer pr. uge</t>
  </si>
  <si>
    <t>Eventuelle bemærkninger:</t>
  </si>
  <si>
    <t>Fraværsret uden løn og dagpenge (max 18 uger)</t>
  </si>
  <si>
    <r>
      <t xml:space="preserve">Blanketten </t>
    </r>
    <r>
      <rPr>
        <b/>
        <u/>
        <sz val="12"/>
        <color theme="0"/>
        <rFont val="Arial"/>
        <family val="2"/>
      </rPr>
      <t>skal</t>
    </r>
    <r>
      <rPr>
        <b/>
        <sz val="12"/>
        <color theme="0"/>
        <rFont val="Arial"/>
        <family val="2"/>
      </rPr>
      <t xml:space="preserve"> udfyldes elektronisk. </t>
    </r>
  </si>
  <si>
    <t xml:space="preserve">  Jeg holder følgende ugers orlov med løn:</t>
  </si>
  <si>
    <r>
      <t xml:space="preserve">Orloven med løn bedes forlænget p.g.a. barnets
hospitalsindlæggelse i perioden:
</t>
    </r>
    <r>
      <rPr>
        <b/>
        <i/>
        <sz val="10"/>
        <color theme="0"/>
        <rFont val="Georgia"/>
        <family val="1"/>
      </rPr>
      <t xml:space="preserve">Dokumentation </t>
    </r>
    <r>
      <rPr>
        <b/>
        <i/>
        <u/>
        <sz val="10"/>
        <color theme="0"/>
        <rFont val="Georgia"/>
        <family val="1"/>
      </rPr>
      <t>skal</t>
    </r>
    <r>
      <rPr>
        <b/>
        <i/>
        <sz val="10"/>
        <color theme="0"/>
        <rFont val="Georgia"/>
        <family val="1"/>
      </rPr>
      <t xml:space="preserve"> vedlægges.</t>
    </r>
  </si>
  <si>
    <t>Lønmodtager - ikke regionalt ansat</t>
  </si>
  <si>
    <t>Far/medmor</t>
  </si>
  <si>
    <t>Første barselsdag</t>
  </si>
  <si>
    <t>Mor</t>
  </si>
  <si>
    <t>Forlængelse af orlov (Angiv 8 eller 14 uger)</t>
  </si>
  <si>
    <t>uger</t>
  </si>
  <si>
    <t>Jeg ønsker at forlænge min barsel med følgende uger:</t>
  </si>
  <si>
    <t>helligdage</t>
  </si>
  <si>
    <t>Soloforældre – orlov med dagpenge (max 22 uger)</t>
  </si>
  <si>
    <t>Jeg ønsker at afholde fraværsret uden løn og dagpenge:</t>
  </si>
  <si>
    <t>Orlov uden løn overført fra far/medmor (max 13 uger)</t>
  </si>
  <si>
    <t>Sjællands Universitetshospital - se komentar</t>
  </si>
  <si>
    <t>PHC - Administration</t>
  </si>
  <si>
    <t>Kvalitet og Patientsikkerhed</t>
  </si>
  <si>
    <t>Apo-Logistik</t>
  </si>
  <si>
    <t>IPL Kvalitet og Support</t>
  </si>
  <si>
    <t>PHC - Kvalitet Udvikling &amp; Uddannelse</t>
  </si>
  <si>
    <t>SSP Byg</t>
  </si>
  <si>
    <t>PHC - Lægefaglig</t>
  </si>
  <si>
    <t>SSP Byg - Ledelse</t>
  </si>
  <si>
    <t>Klinisk Biokemi -Næstved-Slagelse-Nyk. F</t>
  </si>
  <si>
    <t>SSP Kvalitet og Forbedringer</t>
  </si>
  <si>
    <t>Psyk - Psykiatrien Vest</t>
  </si>
  <si>
    <t>PHC - Nødbehandler - Stevns</t>
  </si>
  <si>
    <t>SSP Plan</t>
  </si>
  <si>
    <t>PHC - Nødbehandler Borup</t>
  </si>
  <si>
    <t>SSP Sekretariat</t>
  </si>
  <si>
    <t>PHC - Nødbehandler Rødby</t>
  </si>
  <si>
    <t>Sygehusplanlægning</t>
  </si>
  <si>
    <t>Medicin 1 - Holbæk</t>
  </si>
  <si>
    <t>Medicin 2 - Holbæk</t>
  </si>
  <si>
    <t>HR Uddannelse og Forskning - Adm. Slag.</t>
  </si>
  <si>
    <t>Kvalitet - Adm. - Slagelse</t>
  </si>
  <si>
    <t>Ledelsessekretariatet - Adm. - Slagelse</t>
  </si>
  <si>
    <t>Økonomi og Planlægning - Adm. - Slagelse</t>
  </si>
  <si>
    <t>Tand-Mund-Kæbekirurgisk Afdeling - Køge</t>
  </si>
  <si>
    <t>Økonomi 2</t>
  </si>
  <si>
    <t>Øre-Næse-Halskirurgisk Afdeling - Køge</t>
  </si>
  <si>
    <t>khr-loen-team8@regionsjaelland.dk</t>
  </si>
  <si>
    <t>Sendes til nærmeste leder for godkendelse.</t>
  </si>
  <si>
    <t>Leder fremsender godkendt blanket/barselsplan til Koncern HR Løn og Forhandling med medarbejder Cc på mailen:</t>
  </si>
  <si>
    <t>Koncern Ledelse og Kommunikation</t>
  </si>
  <si>
    <t>Medier og Omdømme</t>
  </si>
  <si>
    <t>Politik og Ledelse</t>
  </si>
  <si>
    <t>PHC - Ambulance Sjælland - Ledelse</t>
  </si>
  <si>
    <t>Driftsafdelingen</t>
  </si>
  <si>
    <t>PHC - Beredskab</t>
  </si>
  <si>
    <t>Enhed for stabsfunktioner</t>
  </si>
  <si>
    <t>PHC - Vagtcentral - SFV</t>
  </si>
  <si>
    <t>PHC Ambulance Sjælland</t>
  </si>
  <si>
    <t>Sekretariat - Vicedirektører - SUH</t>
  </si>
  <si>
    <t>6. Ferieuge</t>
  </si>
  <si>
    <t>KD Koncern Digitalisering</t>
  </si>
  <si>
    <t>KD AI &amp; Teknologi</t>
  </si>
  <si>
    <t>KD Anvendelse &amp; Implementering</t>
  </si>
  <si>
    <t>KD Business Intelligence</t>
  </si>
  <si>
    <t>KD Compliance</t>
  </si>
  <si>
    <t>KD Data &amp; Analyse</t>
  </si>
  <si>
    <t>KD Dataunderstøttet Analyse</t>
  </si>
  <si>
    <t>KD Dataanvendelse</t>
  </si>
  <si>
    <t>KD Dialog Arkitektur &amp; Portefølje</t>
  </si>
  <si>
    <t>KD Digital Transformation</t>
  </si>
  <si>
    <t>KD Discovery &amp; Design</t>
  </si>
  <si>
    <t>KD Infrastruktur</t>
  </si>
  <si>
    <t>KD Infrastruktur &amp; Operationel Sikkerhed</t>
  </si>
  <si>
    <t>KD Kvalitet &amp; Service</t>
  </si>
  <si>
    <t>KD Next Generation Technology</t>
  </si>
  <si>
    <t>KD Operationel IT Sikkerhed</t>
  </si>
  <si>
    <t>KD Pilotafprøvninger</t>
  </si>
  <si>
    <t>KD Platforme &amp; Applikationer Funktion</t>
  </si>
  <si>
    <t>KD Platforme Applikation Support samlet</t>
  </si>
  <si>
    <t>KD Projekter Samlet</t>
  </si>
  <si>
    <t>KD SP Sundhedsdata</t>
  </si>
  <si>
    <t>KD Strategisk Stab &amp; Compliance</t>
  </si>
  <si>
    <t>KD Strategisk Styring &amp; Stab</t>
  </si>
  <si>
    <t>KD Styring Planlægning &amp; Arkitektur</t>
  </si>
  <si>
    <t>KD Support &amp; Servicedesk Samlet</t>
  </si>
  <si>
    <t>Bakkegården og Stevnsfortet</t>
  </si>
  <si>
    <t>KHR - Forhandling</t>
  </si>
  <si>
    <t>Grøn Omstilling</t>
  </si>
  <si>
    <t>Digitalisering</t>
  </si>
  <si>
    <t>Forbedringer</t>
  </si>
  <si>
    <t>Teknisk afsnit - Næstved</t>
  </si>
  <si>
    <t>Analyse - Stab - Køge</t>
  </si>
  <si>
    <t>KHR - Lægeuddannelse - ledelse</t>
  </si>
  <si>
    <t>eHospitalsindsatser</t>
  </si>
  <si>
    <t>KHR - Løn</t>
  </si>
  <si>
    <t>Enhed for lægefaglige funktioner</t>
  </si>
  <si>
    <t>Patientvejledning</t>
  </si>
  <si>
    <t>Serviceafsnit NSR</t>
  </si>
  <si>
    <t>KHR - Styring og analyse</t>
  </si>
  <si>
    <t>Enhed for praksisfunktioner</t>
  </si>
  <si>
    <t>Teknisk afsnit - Slagelse</t>
  </si>
  <si>
    <t>KHR - System og digitalisering</t>
  </si>
  <si>
    <t>Råstoffer</t>
  </si>
  <si>
    <t>Forskningens Hus</t>
  </si>
  <si>
    <t>KHR - Uddannelse - ledelse</t>
  </si>
  <si>
    <t>PHC - Forskning</t>
  </si>
  <si>
    <t>Forebyggelse</t>
  </si>
  <si>
    <t>IPL Lager og Transport N3</t>
  </si>
  <si>
    <t>Sundhedsøkonomi</t>
  </si>
  <si>
    <t>KHR - Udvikling</t>
  </si>
  <si>
    <t>Forebyggende tandbehandling til kræftsyg</t>
  </si>
  <si>
    <t>Driftsafdelingen - SUH</t>
  </si>
  <si>
    <t>KHR - Vikarkorps</t>
  </si>
  <si>
    <t>Forskning - DNS</t>
  </si>
  <si>
    <t>Løn og forhandling</t>
  </si>
  <si>
    <t>SSP Stab</t>
  </si>
  <si>
    <t>Forskningsstøtteenheden - Regional enhed</t>
  </si>
  <si>
    <t>HR og Uddannelse</t>
  </si>
  <si>
    <t>Styring Analyse og Digitalisering</t>
  </si>
  <si>
    <t>Kvalitet og lægemidler</t>
  </si>
  <si>
    <t>Sundhedsjura</t>
  </si>
  <si>
    <t>Fælles - Drift - SUH</t>
  </si>
  <si>
    <t>Uddannelse og udvikling</t>
  </si>
  <si>
    <t>Kvalitet patientsikkerhed og lægemidler</t>
  </si>
  <si>
    <t>Lægeklinikken Sejerø</t>
  </si>
  <si>
    <t>Vordingborg Sygehus (P-nr.)</t>
  </si>
  <si>
    <t>PHC - Vagtcentral - Dispatcher</t>
  </si>
  <si>
    <t>PHC - Vagtcentral - Drift og Enheder</t>
  </si>
  <si>
    <t>Lægevagt og eHospitalsindsatser</t>
  </si>
  <si>
    <t>Lægevagten Læger</t>
  </si>
  <si>
    <t>Lægevagten Sygeplejersker</t>
  </si>
  <si>
    <t>Sekretariat - Kvalitet - Digitalisering</t>
  </si>
  <si>
    <t>Lægevagtschef</t>
  </si>
  <si>
    <t>Staben</t>
  </si>
  <si>
    <t>Strategienhed</t>
  </si>
  <si>
    <t>Forebyggelsessekretariat - Adm- Slagelse</t>
  </si>
  <si>
    <t>Økonomi og Planlægning</t>
  </si>
  <si>
    <t>Politisk sekretariat</t>
  </si>
  <si>
    <t>Praksis og forebyggelse</t>
  </si>
  <si>
    <t>Praksis og jura</t>
  </si>
  <si>
    <t>Sekretariat DNS</t>
  </si>
  <si>
    <t>Sekretariat og digitalisering</t>
  </si>
  <si>
    <t>Vaccinebooking</t>
  </si>
  <si>
    <t>Service - Drift - SUH</t>
  </si>
  <si>
    <t>Teknik - Drift - SUH</t>
  </si>
  <si>
    <t>Center for sundhedsforskning</t>
  </si>
  <si>
    <t>Digitalisering og samarb. - Stab - Køge</t>
  </si>
  <si>
    <t>Karkirurgisk Afdeling - Roskilde</t>
  </si>
  <si>
    <t>Komm. og beredskab - Stab - Nykøbing F.</t>
  </si>
  <si>
    <t>Kvalitet og forbedringer - Stab - Køge</t>
  </si>
  <si>
    <t>Ressourcer - Stab - Køge</t>
  </si>
  <si>
    <t>Sekretariat - Sygehusledelsen - Køge</t>
  </si>
  <si>
    <t>Stab - Køge-Nykøbing F.</t>
  </si>
  <si>
    <t>SUH ledelse - Vicedirektører - Køge</t>
  </si>
  <si>
    <t>Tværgående - USK - Køge</t>
  </si>
  <si>
    <t>Uddannelse og viden - Stab - Nykøbing F.</t>
  </si>
  <si>
    <t>Økonomisk tilpasning - Stab - Nykøbing F</t>
  </si>
  <si>
    <t>Ledelsessekretariat</t>
  </si>
  <si>
    <t>Befolkningsundersøgelse Lolland-Falster</t>
  </si>
  <si>
    <t>khr-loen-team7@regionsjaelland.dk</t>
  </si>
  <si>
    <t>Lejeboliger Nykøbing F.</t>
  </si>
  <si>
    <t>Serviceafdelingen Nykøbing F.</t>
  </si>
  <si>
    <t>Teknisk sekretariat - Nykøbing F.</t>
  </si>
  <si>
    <t>Selvstændige, stud. og ledige - orlov m.dagpenge (max 22 uger)</t>
  </si>
  <si>
    <t>Far</t>
  </si>
  <si>
    <t>Orlov uden løn overført fra mor (max 13 uger)</t>
  </si>
  <si>
    <r>
      <t xml:space="preserve">Barselsplan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</si>
  <si>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</t>
    </r>
    <r>
      <rPr>
        <b/>
        <u/>
        <sz val="24"/>
        <color theme="0"/>
        <rFont val="Georgia"/>
        <family val="1"/>
      </rPr>
      <t>Far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</si>
  <si>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</t>
    </r>
    <r>
      <rPr>
        <b/>
        <u/>
        <sz val="24"/>
        <color theme="0"/>
        <rFont val="Georgia"/>
        <family val="1"/>
      </rPr>
      <t>Medmor</t>
    </r>
    <r>
      <rPr>
        <b/>
        <sz val="24"/>
        <color theme="0"/>
        <rFont val="Georgia"/>
        <family val="1"/>
      </rPr>
      <t xml:space="preserve"> - Aftale om fravær ved fødsel</t>
    </r>
  </si>
  <si>
    <t>Medmor</t>
  </si>
  <si>
    <t>Fraværsret uden løn og dagpenge (max 5 uger)</t>
  </si>
  <si>
    <t>Soloforældre</t>
  </si>
  <si>
    <t>indlægelse</t>
  </si>
  <si>
    <t>Fraværsret uden løn og dagpenge</t>
  </si>
  <si>
    <t>Orlov uden løn</t>
  </si>
  <si>
    <t>Overdragelse af barsel</t>
  </si>
  <si>
    <r>
      <t xml:space="preserve">Barselsplan Soloforældre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</si>
  <si>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Soloforældre </t>
    </r>
    <r>
      <rPr>
        <b/>
        <u/>
        <sz val="24"/>
        <color theme="0"/>
        <rFont val="Georgia"/>
        <family val="1"/>
      </rPr>
      <t>Far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</si>
  <si>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Flerlinge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</si>
  <si>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Flerlinge </t>
    </r>
    <r>
      <rPr>
        <b/>
        <u/>
        <sz val="24"/>
        <color theme="0"/>
        <rFont val="Georgia"/>
        <family val="1"/>
      </rPr>
      <t>Far/medmor</t>
    </r>
    <r>
      <rPr>
        <b/>
        <sz val="24"/>
        <color theme="0"/>
        <rFont val="Georgia"/>
        <family val="1"/>
      </rPr>
      <t xml:space="preserve"> - Aftale om fravær ved fødsel</t>
    </r>
  </si>
  <si>
    <t>Soloforældre Far</t>
  </si>
  <si>
    <t>Soloforældre Mor</t>
  </si>
  <si>
    <t xml:space="preserve">      Jeg overdrager</t>
  </si>
  <si>
    <t xml:space="preserve">     Jeg har overdraget</t>
  </si>
  <si>
    <r>
      <t xml:space="preserve">Orloven med løn bedes forlænget p.g.a. barnets hospitalsindlæggelse i perioden:
OBS de 2 ugers fædreorlov efter fødslen kan ikke forlænges grundet indlæggelse.
</t>
    </r>
    <r>
      <rPr>
        <b/>
        <i/>
        <sz val="10"/>
        <color theme="0"/>
        <rFont val="Georgia"/>
        <family val="1"/>
      </rPr>
      <t xml:space="preserve">Dokumentation </t>
    </r>
    <r>
      <rPr>
        <b/>
        <i/>
        <u/>
        <sz val="10"/>
        <color theme="0"/>
        <rFont val="Georgia"/>
        <family val="1"/>
      </rPr>
      <t>skal</t>
    </r>
    <r>
      <rPr>
        <b/>
        <i/>
        <sz val="10"/>
        <color theme="0"/>
        <rFont val="Georgia"/>
        <family val="1"/>
      </rPr>
      <t xml:space="preserve"> vedlægges.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</si>
</sst>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#\ ##\ ##\-####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Georgia"/>
      <family val="1"/>
    </font>
    <font>
      <b/>
      <sz val="12"/>
      <name val="Georgia"/>
      <family val="1"/>
    </font>
    <font>
      <sz val="10"/>
      <name val="Georgia"/>
      <family val="1"/>
    </font>
    <font>
      <sz val="8"/>
      <name val="Georgia"/>
      <family val="1"/>
    </font>
    <font>
      <b/>
      <sz val="11"/>
      <name val="Georgia"/>
      <family val="1"/>
    </font>
    <font>
      <sz val="10"/>
      <name val="Verdan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Calibri"/>
      <family val="2"/>
    </font>
    <font>
      <i/>
      <sz val="10"/>
      <color theme="1"/>
      <name val="Calibri"/>
      <family val="2"/>
      <scheme val="minor"/>
    </font>
    <font>
      <b/>
      <sz val="12"/>
      <color theme="0"/>
      <name val="Georgia"/>
      <family val="1"/>
    </font>
    <font>
      <sz val="12"/>
      <name val="Georgia"/>
      <family val="1"/>
    </font>
    <font>
      <b/>
      <sz val="10"/>
      <color theme="0"/>
      <name val="Georgia"/>
      <family val="1"/>
    </font>
    <font>
      <sz val="9"/>
      <name val="Georgia"/>
      <family val="1"/>
    </font>
    <font>
      <sz val="11"/>
      <name val="Georgia"/>
      <family val="1"/>
    </font>
    <font>
      <b/>
      <sz val="11"/>
      <color theme="0"/>
      <name val="Georgia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Georgia"/>
      <family val="1"/>
    </font>
    <font>
      <sz val="11"/>
      <name val="Calibri"/>
      <family val="2"/>
    </font>
    <font>
      <sz val="11"/>
      <name val="Symbol"/>
      <family val="1"/>
      <charset val="2"/>
    </font>
    <font>
      <sz val="7"/>
      <name val="Times New Roman"/>
      <family val="1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sz val="10"/>
      <color theme="1"/>
      <name val="Courier New"/>
      <family val="3"/>
    </font>
    <font>
      <sz val="10"/>
      <color theme="0" tint="-0.499984740745262"/>
      <name val="Arial"/>
      <family val="2"/>
    </font>
    <font>
      <sz val="9"/>
      <name val="Arial"/>
      <family val="2"/>
    </font>
    <font>
      <b/>
      <sz val="18"/>
      <color theme="0"/>
      <name val="Georgia"/>
      <family val="1"/>
    </font>
    <font>
      <b/>
      <sz val="14"/>
      <color theme="0"/>
      <name val="Georgia"/>
      <family val="1"/>
    </font>
    <font>
      <i/>
      <sz val="12"/>
      <color theme="0"/>
      <name val="Georgia"/>
      <family val="1"/>
    </font>
    <font>
      <b/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i/>
      <sz val="10"/>
      <color theme="0"/>
      <name val="Georgia"/>
      <family val="1"/>
    </font>
    <font>
      <b/>
      <i/>
      <u/>
      <sz val="10"/>
      <color theme="0"/>
      <name val="Georgia"/>
      <family val="1"/>
    </font>
    <font>
      <b/>
      <sz val="24"/>
      <color theme="0"/>
      <name val="Georgia"/>
      <family val="1"/>
    </font>
    <font>
      <b/>
      <sz val="10"/>
      <name val="Arial"/>
      <family val="2"/>
    </font>
    <font>
      <u/>
      <sz val="11"/>
      <name val="Georgia"/>
      <family val="1"/>
    </font>
    <font>
      <sz val="10"/>
      <name val="Arial"/>
      <family val="2"/>
    </font>
    <font>
      <b/>
      <u/>
      <sz val="24"/>
      <color theme="0"/>
      <name val="Georgia"/>
      <family val="1"/>
    </font>
  </fonts>
  <fills count="1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85A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7" fillId="0" borderId="0"/>
    <xf numFmtId="0" fontId="4" fillId="0" borderId="0"/>
  </cellStyleXfs>
  <cellXfs count="256">
    <xf numFmtId="0" fontId="0" fillId="0" borderId="0" xfId="0"/>
    <xf numFmtId="0" fontId="14" fillId="0" borderId="0" xfId="1" applyFont="1" applyBorder="1" applyAlignment="1" applyProtection="1">
      <alignment horizontal="center" vertical="center"/>
    </xf>
    <xf numFmtId="0" fontId="0" fillId="2" borderId="8" xfId="0" applyFill="1" applyBorder="1"/>
    <xf numFmtId="0" fontId="4" fillId="0" borderId="0" xfId="0" applyFont="1"/>
    <xf numFmtId="14" fontId="0" fillId="0" borderId="0" xfId="0" applyNumberFormat="1"/>
    <xf numFmtId="0" fontId="17" fillId="2" borderId="0" xfId="0" applyFont="1" applyFill="1" applyAlignment="1">
      <alignment horizontal="left" vertical="center"/>
    </xf>
    <xf numFmtId="0" fontId="6" fillId="2" borderId="6" xfId="0" applyFont="1" applyFill="1" applyBorder="1"/>
    <xf numFmtId="0" fontId="5" fillId="2" borderId="6" xfId="0" applyFont="1" applyFill="1" applyBorder="1"/>
    <xf numFmtId="0" fontId="6" fillId="2" borderId="2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6" xfId="0" applyFont="1" applyFill="1" applyBorder="1"/>
    <xf numFmtId="0" fontId="28" fillId="0" borderId="0" xfId="0" applyFont="1" applyAlignment="1">
      <alignment horizontal="left" vertical="center" indent="4"/>
    </xf>
    <xf numFmtId="0" fontId="31" fillId="0" borderId="0" xfId="0" applyFont="1" applyAlignment="1">
      <alignment horizontal="left" vertical="center" indent="4"/>
    </xf>
    <xf numFmtId="0" fontId="2" fillId="7" borderId="0" xfId="5" applyFill="1"/>
    <xf numFmtId="0" fontId="2" fillId="6" borderId="0" xfId="5" applyFill="1"/>
    <xf numFmtId="0" fontId="2" fillId="8" borderId="0" xfId="5" applyFill="1"/>
    <xf numFmtId="0" fontId="2" fillId="0" borderId="0" xfId="5"/>
    <xf numFmtId="0" fontId="2" fillId="0" borderId="0" xfId="6"/>
    <xf numFmtId="0" fontId="0" fillId="0" borderId="0" xfId="5" applyFont="1"/>
    <xf numFmtId="0" fontId="2" fillId="9" borderId="0" xfId="5" applyFill="1"/>
    <xf numFmtId="0" fontId="11" fillId="0" borderId="0" xfId="6" applyFont="1" applyAlignment="1">
      <alignment horizontal="left"/>
    </xf>
    <xf numFmtId="0" fontId="13" fillId="0" borderId="0" xfId="1" applyAlignment="1" applyProtection="1"/>
    <xf numFmtId="0" fontId="4" fillId="0" borderId="0" xfId="7"/>
    <xf numFmtId="0" fontId="11" fillId="0" borderId="0" xfId="7" applyFont="1" applyAlignment="1">
      <alignment horizontal="left"/>
    </xf>
    <xf numFmtId="0" fontId="12" fillId="0" borderId="0" xfId="7" applyFont="1" applyAlignment="1">
      <alignment horizontal="left"/>
    </xf>
    <xf numFmtId="0" fontId="15" fillId="0" borderId="0" xfId="7" applyFont="1" applyAlignment="1">
      <alignment horizontal="left" indent="1"/>
    </xf>
    <xf numFmtId="0" fontId="15" fillId="0" borderId="0" xfId="6" applyFont="1" applyAlignment="1">
      <alignment horizontal="left" indent="1"/>
    </xf>
    <xf numFmtId="0" fontId="24" fillId="4" borderId="0" xfId="5" applyFont="1" applyFill="1" applyAlignment="1">
      <alignment horizontal="left" indent="1"/>
    </xf>
    <xf numFmtId="0" fontId="24" fillId="6" borderId="0" xfId="5" applyFont="1" applyFill="1" applyAlignment="1">
      <alignment horizontal="left" indent="1"/>
    </xf>
    <xf numFmtId="0" fontId="24" fillId="8" borderId="0" xfId="5" applyFont="1" applyFill="1" applyAlignment="1">
      <alignment horizontal="left" indent="1"/>
    </xf>
    <xf numFmtId="0" fontId="24" fillId="9" borderId="0" xfId="5" applyFont="1" applyFill="1" applyAlignment="1">
      <alignment horizontal="left" indent="1"/>
    </xf>
    <xf numFmtId="0" fontId="0" fillId="2" borderId="6" xfId="0" applyFill="1" applyBorder="1"/>
    <xf numFmtId="164" fontId="20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3" borderId="4" xfId="0" applyFill="1" applyBorder="1" applyAlignment="1">
      <alignment horizontal="left"/>
    </xf>
    <xf numFmtId="0" fontId="0" fillId="3" borderId="3" xfId="0" applyFill="1" applyBorder="1"/>
    <xf numFmtId="0" fontId="0" fillId="3" borderId="3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6" xfId="0" applyFill="1" applyBorder="1" applyAlignment="1">
      <alignment horizontal="left"/>
    </xf>
    <xf numFmtId="0" fontId="0" fillId="3" borderId="0" xfId="0" applyFill="1"/>
    <xf numFmtId="0" fontId="0" fillId="3" borderId="1" xfId="0" applyFill="1" applyBorder="1"/>
    <xf numFmtId="0" fontId="0" fillId="3" borderId="1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38" fillId="3" borderId="3" xfId="0" applyFont="1" applyFill="1" applyBorder="1"/>
    <xf numFmtId="0" fontId="5" fillId="3" borderId="3" xfId="0" applyFont="1" applyFill="1" applyBorder="1"/>
    <xf numFmtId="0" fontId="38" fillId="3" borderId="2" xfId="0" applyFont="1" applyFill="1" applyBorder="1" applyAlignment="1">
      <alignment vertical="top"/>
    </xf>
    <xf numFmtId="0" fontId="38" fillId="3" borderId="0" xfId="0" applyFont="1" applyFill="1"/>
    <xf numFmtId="0" fontId="5" fillId="3" borderId="0" xfId="0" applyFont="1" applyFill="1"/>
    <xf numFmtId="0" fontId="38" fillId="3" borderId="2" xfId="0" applyFont="1" applyFill="1" applyBorder="1"/>
    <xf numFmtId="0" fontId="38" fillId="3" borderId="7" xfId="0" applyFont="1" applyFill="1" applyBorder="1"/>
    <xf numFmtId="0" fontId="38" fillId="3" borderId="1" xfId="0" applyFont="1" applyFill="1" applyBorder="1"/>
    <xf numFmtId="0" fontId="5" fillId="3" borderId="1" xfId="0" applyFont="1" applyFill="1" applyBorder="1"/>
    <xf numFmtId="0" fontId="0" fillId="2" borderId="4" xfId="0" applyFill="1" applyBorder="1"/>
    <xf numFmtId="0" fontId="0" fillId="2" borderId="3" xfId="0" applyFill="1" applyBorder="1"/>
    <xf numFmtId="0" fontId="8" fillId="2" borderId="3" xfId="0" applyFont="1" applyFill="1" applyBorder="1"/>
    <xf numFmtId="0" fontId="7" fillId="2" borderId="3" xfId="0" applyFont="1" applyFill="1" applyBorder="1"/>
    <xf numFmtId="0" fontId="0" fillId="2" borderId="5" xfId="0" applyFill="1" applyBorder="1"/>
    <xf numFmtId="0" fontId="6" fillId="2" borderId="2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164" fontId="4" fillId="0" borderId="0" xfId="0" applyNumberFormat="1" applyFont="1"/>
    <xf numFmtId="0" fontId="35" fillId="0" borderId="0" xfId="0" applyFont="1"/>
    <xf numFmtId="0" fontId="8" fillId="2" borderId="0" xfId="0" applyFont="1" applyFill="1" applyAlignment="1">
      <alignment vertical="center"/>
    </xf>
    <xf numFmtId="0" fontId="0" fillId="2" borderId="7" xfId="0" applyFill="1" applyBorder="1"/>
    <xf numFmtId="0" fontId="0" fillId="2" borderId="1" xfId="0" applyFill="1" applyBorder="1"/>
    <xf numFmtId="0" fontId="16" fillId="3" borderId="4" xfId="0" applyFont="1" applyFill="1" applyBorder="1" applyAlignment="1">
      <alignment vertical="center" wrapText="1"/>
    </xf>
    <xf numFmtId="0" fontId="16" fillId="3" borderId="3" xfId="0" applyFont="1" applyFill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3" borderId="0" xfId="0" applyFont="1" applyFill="1" applyAlignment="1">
      <alignment vertical="center" wrapText="1"/>
    </xf>
    <xf numFmtId="0" fontId="16" fillId="3" borderId="7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/>
    </xf>
    <xf numFmtId="0" fontId="7" fillId="2" borderId="2" xfId="0" applyFont="1" applyFill="1" applyBorder="1"/>
    <xf numFmtId="0" fontId="1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25" fillId="2" borderId="0" xfId="0" applyFont="1" applyFill="1" applyAlignment="1">
      <alignment horizontal="left"/>
    </xf>
    <xf numFmtId="164" fontId="20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left"/>
    </xf>
    <xf numFmtId="0" fontId="20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/>
    </xf>
    <xf numFmtId="0" fontId="7" fillId="2" borderId="6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164" fontId="20" fillId="5" borderId="0" xfId="0" applyNumberFormat="1" applyFont="1" applyFill="1" applyAlignment="1">
      <alignment horizontal="center"/>
    </xf>
    <xf numFmtId="0" fontId="36" fillId="2" borderId="2" xfId="0" applyFont="1" applyFill="1" applyBorder="1"/>
    <xf numFmtId="0" fontId="19" fillId="2" borderId="0" xfId="0" applyFont="1" applyFill="1" applyAlignment="1">
      <alignment vertical="center"/>
    </xf>
    <xf numFmtId="0" fontId="0" fillId="0" borderId="2" xfId="0" applyBorder="1"/>
    <xf numFmtId="0" fontId="0" fillId="0" borderId="6" xfId="0" applyBorder="1"/>
    <xf numFmtId="0" fontId="0" fillId="3" borderId="4" xfId="0" applyFill="1" applyBorder="1"/>
    <xf numFmtId="0" fontId="0" fillId="3" borderId="5" xfId="0" applyFill="1" applyBorder="1"/>
    <xf numFmtId="0" fontId="0" fillId="3" borderId="2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7" fillId="2" borderId="7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vertical="center"/>
    </xf>
    <xf numFmtId="164" fontId="20" fillId="2" borderId="1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/>
    <xf numFmtId="0" fontId="0" fillId="2" borderId="0" xfId="0" applyFill="1"/>
    <xf numFmtId="164" fontId="20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7" fillId="2" borderId="7" xfId="0" applyFont="1" applyFill="1" applyBorder="1"/>
    <xf numFmtId="0" fontId="4" fillId="2" borderId="1" xfId="0" applyFont="1" applyFill="1" applyBorder="1"/>
    <xf numFmtId="0" fontId="0" fillId="2" borderId="1" xfId="0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7" fillId="2" borderId="8" xfId="0" applyFont="1" applyFill="1" applyBorder="1"/>
    <xf numFmtId="0" fontId="8" fillId="2" borderId="2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21" fillId="3" borderId="11" xfId="0" applyFont="1" applyFill="1" applyBorder="1"/>
    <xf numFmtId="0" fontId="0" fillId="2" borderId="2" xfId="0" applyFill="1" applyBorder="1"/>
    <xf numFmtId="0" fontId="0" fillId="2" borderId="0" xfId="0" applyFill="1" applyAlignment="1">
      <alignment horizontal="center"/>
    </xf>
    <xf numFmtId="0" fontId="7" fillId="2" borderId="7" xfId="0" applyFont="1" applyFill="1" applyBorder="1" applyAlignment="1">
      <alignment vertical="center"/>
    </xf>
    <xf numFmtId="164" fontId="20" fillId="2" borderId="0" xfId="0" applyNumberFormat="1" applyFont="1" applyFill="1" applyAlignment="1" applyProtection="1">
      <alignment horizontal="left"/>
      <protection hidden="1"/>
    </xf>
    <xf numFmtId="0" fontId="20" fillId="2" borderId="2" xfId="0" applyFont="1" applyFill="1" applyBorder="1" applyAlignment="1">
      <alignment horizontal="right" vertical="center"/>
    </xf>
    <xf numFmtId="0" fontId="20" fillId="2" borderId="2" xfId="0" applyFont="1" applyFill="1" applyBorder="1" applyAlignment="1">
      <alignment horizontal="center" vertical="center"/>
    </xf>
    <xf numFmtId="164" fontId="9" fillId="2" borderId="0" xfId="0" applyNumberFormat="1" applyFont="1" applyFill="1" applyAlignment="1" applyProtection="1">
      <alignment horizontal="center" vertical="center"/>
      <protection hidden="1"/>
    </xf>
    <xf numFmtId="0" fontId="40" fillId="3" borderId="7" xfId="0" applyFont="1" applyFill="1" applyBorder="1" applyAlignment="1">
      <alignment vertical="center"/>
    </xf>
    <xf numFmtId="0" fontId="40" fillId="3" borderId="1" xfId="0" applyFont="1" applyFill="1" applyBorder="1" applyAlignment="1">
      <alignment vertical="center"/>
    </xf>
    <xf numFmtId="0" fontId="40" fillId="3" borderId="8" xfId="0" applyFont="1" applyFill="1" applyBorder="1" applyAlignment="1">
      <alignment vertical="center"/>
    </xf>
    <xf numFmtId="164" fontId="20" fillId="5" borderId="0" xfId="0" applyNumberFormat="1" applyFont="1" applyFill="1" applyAlignment="1" applyProtection="1">
      <alignment horizontal="center" vertical="center"/>
      <protection hidden="1"/>
    </xf>
    <xf numFmtId="164" fontId="0" fillId="0" borderId="0" xfId="0" applyNumberFormat="1"/>
    <xf numFmtId="0" fontId="7" fillId="0" borderId="0" xfId="0" applyFont="1" applyAlignment="1" applyProtection="1">
      <alignment vertical="center"/>
      <protection locked="0"/>
    </xf>
    <xf numFmtId="165" fontId="17" fillId="0" borderId="0" xfId="0" applyNumberFormat="1" applyFont="1" applyAlignment="1" applyProtection="1">
      <alignment horizontal="left" vertical="center" wrapText="1"/>
      <protection locked="0"/>
    </xf>
    <xf numFmtId="164" fontId="17" fillId="0" borderId="0" xfId="0" applyNumberFormat="1" applyFont="1" applyAlignment="1" applyProtection="1">
      <alignment horizontal="left" vertical="center" wrapText="1"/>
      <protection locked="0"/>
    </xf>
    <xf numFmtId="0" fontId="0" fillId="6" borderId="0" xfId="0" applyFill="1"/>
    <xf numFmtId="0" fontId="20" fillId="2" borderId="0" xfId="0" applyFont="1" applyFill="1" applyAlignment="1">
      <alignment horizontal="left" vertical="center"/>
    </xf>
    <xf numFmtId="2" fontId="20" fillId="2" borderId="0" xfId="0" applyNumberFormat="1" applyFont="1" applyFill="1" applyAlignment="1">
      <alignment horizontal="left" vertical="center"/>
    </xf>
    <xf numFmtId="0" fontId="21" fillId="3" borderId="9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 vertical="center"/>
    </xf>
    <xf numFmtId="164" fontId="20" fillId="5" borderId="0" xfId="0" applyNumberFormat="1" applyFont="1" applyFill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4" fontId="20" fillId="0" borderId="1" xfId="0" applyNumberFormat="1" applyFont="1" applyBorder="1" applyAlignment="1" applyProtection="1">
      <alignment horizontal="center" vertical="center"/>
      <protection locked="0"/>
    </xf>
    <xf numFmtId="164" fontId="20" fillId="5" borderId="1" xfId="0" applyNumberFormat="1" applyFont="1" applyFill="1" applyBorder="1" applyAlignment="1" applyProtection="1">
      <alignment horizontal="center" vertical="center"/>
      <protection hidden="1"/>
    </xf>
    <xf numFmtId="14" fontId="0" fillId="5" borderId="0" xfId="0" applyNumberFormat="1" applyFill="1"/>
    <xf numFmtId="0" fontId="0" fillId="5" borderId="0" xfId="0" applyFill="1"/>
    <xf numFmtId="164" fontId="20" fillId="0" borderId="0" xfId="0" applyNumberFormat="1" applyFont="1" applyAlignment="1" applyProtection="1">
      <alignment horizontal="center" vertical="center"/>
      <protection locked="0" hidden="1"/>
    </xf>
    <xf numFmtId="0" fontId="12" fillId="6" borderId="0" xfId="7" applyFont="1" applyFill="1" applyAlignment="1">
      <alignment horizontal="left"/>
    </xf>
    <xf numFmtId="0" fontId="15" fillId="6" borderId="0" xfId="7" applyFont="1" applyFill="1" applyAlignment="1">
      <alignment horizontal="left" indent="1"/>
    </xf>
    <xf numFmtId="0" fontId="15" fillId="6" borderId="0" xfId="6" applyFont="1" applyFill="1" applyAlignment="1">
      <alignment horizontal="left" indent="1"/>
    </xf>
    <xf numFmtId="0" fontId="32" fillId="0" borderId="0" xfId="5" applyFont="1"/>
    <xf numFmtId="0" fontId="2" fillId="12" borderId="0" xfId="5" applyFill="1"/>
    <xf numFmtId="0" fontId="2" fillId="13" borderId="0" xfId="5" applyFill="1"/>
    <xf numFmtId="0" fontId="24" fillId="0" borderId="0" xfId="5" applyFont="1" applyAlignment="1">
      <alignment horizontal="left" indent="1"/>
    </xf>
    <xf numFmtId="0" fontId="24" fillId="12" borderId="0" xfId="5" applyFont="1" applyFill="1" applyAlignment="1">
      <alignment horizontal="left" indent="1"/>
    </xf>
    <xf numFmtId="0" fontId="24" fillId="13" borderId="0" xfId="5" applyFont="1" applyFill="1" applyAlignment="1">
      <alignment horizontal="left" indent="1"/>
    </xf>
    <xf numFmtId="14" fontId="33" fillId="10" borderId="0" xfId="10" applyNumberFormat="1" applyFont="1" applyFill="1"/>
    <xf numFmtId="0" fontId="11" fillId="0" borderId="0" xfId="10" applyFont="1" applyAlignment="1">
      <alignment horizontal="left"/>
    </xf>
    <xf numFmtId="0" fontId="12" fillId="0" borderId="0" xfId="10" applyFont="1" applyAlignment="1">
      <alignment horizontal="left"/>
    </xf>
    <xf numFmtId="0" fontId="11" fillId="11" borderId="0" xfId="10" applyFont="1" applyFill="1" applyAlignment="1">
      <alignment horizontal="left"/>
    </xf>
    <xf numFmtId="0" fontId="4" fillId="0" borderId="0" xfId="10"/>
    <xf numFmtId="0" fontId="12" fillId="0" borderId="0" xfId="10" applyFont="1"/>
    <xf numFmtId="0" fontId="12" fillId="0" borderId="0" xfId="10" applyFont="1" applyAlignment="1">
      <alignment horizontal="center" vertical="center"/>
    </xf>
    <xf numFmtId="0" fontId="47" fillId="0" borderId="0" xfId="11"/>
    <xf numFmtId="0" fontId="15" fillId="0" borderId="0" xfId="10" applyFont="1" applyAlignment="1">
      <alignment horizontal="left" indent="1"/>
    </xf>
    <xf numFmtId="0" fontId="0" fillId="0" borderId="0" xfId="10" applyFont="1"/>
    <xf numFmtId="0" fontId="4" fillId="0" borderId="0" xfId="12"/>
    <xf numFmtId="0" fontId="15" fillId="6" borderId="0" xfId="10" applyFont="1" applyFill="1" applyAlignment="1">
      <alignment horizontal="left" indent="1"/>
    </xf>
    <xf numFmtId="0" fontId="10" fillId="0" borderId="0" xfId="10" applyFont="1"/>
    <xf numFmtId="0" fontId="0" fillId="6" borderId="0" xfId="10" applyFont="1" applyFill="1"/>
    <xf numFmtId="0" fontId="4" fillId="6" borderId="0" xfId="10" applyFill="1"/>
    <xf numFmtId="0" fontId="12" fillId="6" borderId="0" xfId="10" applyFont="1" applyFill="1" applyAlignment="1">
      <alignment horizontal="left"/>
    </xf>
    <xf numFmtId="0" fontId="10" fillId="6" borderId="0" xfId="10" applyFont="1" applyFill="1"/>
    <xf numFmtId="0" fontId="11" fillId="6" borderId="0" xfId="10" applyFont="1" applyFill="1" applyAlignment="1">
      <alignment horizontal="left"/>
    </xf>
    <xf numFmtId="0" fontId="4" fillId="6" borderId="0" xfId="12" applyFill="1"/>
    <xf numFmtId="0" fontId="34" fillId="0" borderId="0" xfId="10" applyFont="1" applyAlignment="1">
      <alignment horizontal="left" vertical="center"/>
    </xf>
    <xf numFmtId="0" fontId="30" fillId="0" borderId="0" xfId="0" applyFont="1"/>
    <xf numFmtId="0" fontId="24" fillId="14" borderId="0" xfId="5" applyFont="1" applyFill="1" applyAlignment="1">
      <alignment horizontal="left" indent="1"/>
    </xf>
    <xf numFmtId="0" fontId="2" fillId="14" borderId="0" xfId="5" applyFill="1"/>
    <xf numFmtId="0" fontId="7" fillId="2" borderId="0" xfId="0" applyFont="1" applyFill="1" applyAlignment="1" applyProtection="1">
      <alignment horizontal="center" vertical="center"/>
      <protection locked="0"/>
    </xf>
    <xf numFmtId="0" fontId="0" fillId="15" borderId="0" xfId="0" applyFill="1"/>
    <xf numFmtId="0" fontId="0" fillId="15" borderId="0" xfId="0" applyFill="1" applyAlignment="1">
      <alignment horizontal="right"/>
    </xf>
    <xf numFmtId="0" fontId="18" fillId="0" borderId="0" xfId="0" applyFont="1" applyAlignment="1">
      <alignment horizontal="left" wrapText="1"/>
    </xf>
    <xf numFmtId="164" fontId="20" fillId="2" borderId="0" xfId="0" applyNumberFormat="1" applyFont="1" applyFill="1" applyAlignment="1" applyProtection="1">
      <alignment horizontal="center" vertical="center"/>
      <protection locked="0"/>
    </xf>
    <xf numFmtId="164" fontId="20" fillId="2" borderId="0" xfId="0" applyNumberFormat="1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top" wrapText="1"/>
    </xf>
    <xf numFmtId="0" fontId="20" fillId="2" borderId="2" xfId="0" applyFont="1" applyFill="1" applyBorder="1" applyAlignment="1">
      <alignment horizontal="left" vertical="center"/>
    </xf>
    <xf numFmtId="0" fontId="20" fillId="2" borderId="2" xfId="0" applyFont="1" applyFill="1" applyBorder="1" applyAlignment="1">
      <alignment vertical="center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left" vertical="top" wrapText="1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37" fillId="3" borderId="3" xfId="0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/>
    </xf>
    <xf numFmtId="0" fontId="44" fillId="3" borderId="0" xfId="0" applyFont="1" applyFill="1" applyAlignment="1">
      <alignment horizontal="center" vertical="center"/>
    </xf>
    <xf numFmtId="0" fontId="40" fillId="3" borderId="1" xfId="0" applyFont="1" applyFill="1" applyBorder="1" applyAlignment="1">
      <alignment horizontal="center" vertical="center" wrapText="1"/>
    </xf>
    <xf numFmtId="0" fontId="17" fillId="0" borderId="0" xfId="0" applyFont="1" applyAlignment="1" applyProtection="1">
      <alignment horizontal="left" vertical="center"/>
      <protection locked="0"/>
    </xf>
    <xf numFmtId="0" fontId="16" fillId="3" borderId="3" xfId="0" applyFont="1" applyFill="1" applyBorder="1" applyAlignment="1">
      <alignment horizontal="left" vertical="center" wrapText="1"/>
    </xf>
    <xf numFmtId="0" fontId="16" fillId="3" borderId="5" xfId="0" applyFont="1" applyFill="1" applyBorder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0" fontId="16" fillId="3" borderId="6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horizontal="left" vertical="center" wrapText="1"/>
    </xf>
    <xf numFmtId="0" fontId="16" fillId="3" borderId="8" xfId="0" applyFont="1" applyFill="1" applyBorder="1" applyAlignment="1">
      <alignment horizontal="left" vertical="center" wrapText="1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26" fillId="0" borderId="10" xfId="0" applyFont="1" applyBorder="1" applyAlignment="1" applyProtection="1">
      <alignment horizontal="center" vertical="center"/>
      <protection locked="0"/>
    </xf>
    <xf numFmtId="0" fontId="21" fillId="3" borderId="10" xfId="0" applyFont="1" applyFill="1" applyBorder="1" applyAlignment="1">
      <alignment horizontal="left" vertical="center"/>
    </xf>
    <xf numFmtId="0" fontId="21" fillId="3" borderId="11" xfId="0" applyFont="1" applyFill="1" applyBorder="1" applyAlignment="1">
      <alignment horizontal="left" vertical="center"/>
    </xf>
    <xf numFmtId="0" fontId="18" fillId="3" borderId="2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21" fillId="3" borderId="1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21" fillId="3" borderId="9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45" fillId="0" borderId="4" xfId="0" applyFont="1" applyBorder="1" applyAlignment="1" applyProtection="1">
      <alignment horizontal="left" vertical="top" wrapText="1"/>
      <protection locked="0"/>
    </xf>
    <xf numFmtId="0" fontId="45" fillId="0" borderId="3" xfId="0" applyFont="1" applyBorder="1" applyAlignment="1" applyProtection="1">
      <alignment horizontal="left" vertical="top" wrapText="1"/>
      <protection locked="0"/>
    </xf>
    <xf numFmtId="0" fontId="45" fillId="0" borderId="5" xfId="0" applyFont="1" applyBorder="1" applyAlignment="1" applyProtection="1">
      <alignment horizontal="left" vertical="top" wrapText="1"/>
      <protection locked="0"/>
    </xf>
    <xf numFmtId="0" fontId="45" fillId="0" borderId="2" xfId="0" applyFont="1" applyBorder="1" applyAlignment="1" applyProtection="1">
      <alignment horizontal="left" vertical="top" wrapText="1"/>
      <protection locked="0"/>
    </xf>
    <xf numFmtId="0" fontId="45" fillId="0" borderId="0" xfId="0" applyFont="1" applyAlignment="1" applyProtection="1">
      <alignment horizontal="left" vertical="top" wrapText="1"/>
      <protection locked="0"/>
    </xf>
    <xf numFmtId="0" fontId="45" fillId="0" borderId="6" xfId="0" applyFont="1" applyBorder="1" applyAlignment="1" applyProtection="1">
      <alignment horizontal="left" vertical="top" wrapText="1"/>
      <protection locked="0"/>
    </xf>
    <xf numFmtId="0" fontId="45" fillId="0" borderId="7" xfId="0" applyFont="1" applyBorder="1" applyAlignment="1" applyProtection="1">
      <alignment horizontal="left" vertical="top" wrapText="1"/>
      <protection locked="0"/>
    </xf>
    <xf numFmtId="0" fontId="45" fillId="0" borderId="1" xfId="0" applyFont="1" applyBorder="1" applyAlignment="1" applyProtection="1">
      <alignment horizontal="left" vertical="top" wrapText="1"/>
      <protection locked="0"/>
    </xf>
    <xf numFmtId="0" fontId="45" fillId="0" borderId="8" xfId="0" applyFont="1" applyBorder="1" applyAlignment="1" applyProtection="1">
      <alignment horizontal="left" vertical="top" wrapText="1"/>
      <protection locked="0"/>
    </xf>
    <xf numFmtId="0" fontId="46" fillId="6" borderId="0" xfId="0" applyFont="1" applyFill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64" fontId="20" fillId="0" borderId="0" xfId="0" applyNumberFormat="1" applyFont="1" applyAlignment="1" applyProtection="1">
      <alignment horizontal="center" vertical="center"/>
      <protection locked="0"/>
    </xf>
    <xf numFmtId="0" fontId="18" fillId="3" borderId="9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</cellXfs>
  <cellStyles count="13">
    <cellStyle name="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  <cellStyle name="Normal 4 2" xfId="9" xr:uid="{00000000-0005-0000-0000-000005000000}"/>
    <cellStyle name="Normal 4 2 2" xfId="6" xr:uid="{00000000-0005-0000-0000-000006000000}"/>
    <cellStyle name="Normal 5 2" xfId="7" xr:uid="{00000000-0005-0000-0000-000007000000}"/>
    <cellStyle name="Normal 6 2" xfId="5" xr:uid="{00000000-0005-0000-0000-000008000000}"/>
    <cellStyle name="Normal 6 2 2" xfId="8" xr:uid="{00000000-0005-0000-0000-000009000000}"/>
    <cellStyle name="Normal 6 2 2 2" xfId="12" xr:uid="{00000000-0005-0000-0000-00000A000000}"/>
    <cellStyle name="Normal 6 2 3" xfId="10" xr:uid="{00000000-0005-0000-0000-00000B000000}"/>
    <cellStyle name="Normal 7" xfId="11" xr:uid="{00000000-0005-0000-0000-00000C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FFCC"/>
      <color rgb="FF0085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Solofor&#230;ldre Far'!A1"/><Relationship Id="rId3" Type="http://schemas.openxmlformats.org/officeDocument/2006/relationships/hyperlink" Target="#Far!Udskriftsomr&#229;de"/><Relationship Id="rId7" Type="http://schemas.openxmlformats.org/officeDocument/2006/relationships/hyperlink" Target="#'Flerlinge mor'!Udskriftsomr&#229;de"/><Relationship Id="rId2" Type="http://schemas.openxmlformats.org/officeDocument/2006/relationships/hyperlink" Target="#Mor!Udskriftsomr&#229;de"/><Relationship Id="rId1" Type="http://schemas.openxmlformats.org/officeDocument/2006/relationships/hyperlink" Target="#'Flerlinge far-medmor'!Udskriftsomr&#229;de"/><Relationship Id="rId6" Type="http://schemas.openxmlformats.org/officeDocument/2006/relationships/hyperlink" Target="#'Solofor&#230;ldre Mor'!A1"/><Relationship Id="rId5" Type="http://schemas.openxmlformats.org/officeDocument/2006/relationships/hyperlink" Target="#Medmor!Udskriftsomr&#229;de"/><Relationship Id="rId4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3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12124</xdr:colOff>
      <xdr:row>34</xdr:row>
      <xdr:rowOff>2946</xdr:rowOff>
    </xdr:from>
    <xdr:to>
      <xdr:col>7</xdr:col>
      <xdr:colOff>346</xdr:colOff>
      <xdr:row>36</xdr:row>
      <xdr:rowOff>130580</xdr:rowOff>
    </xdr:to>
    <xdr:sp macro="" textlink="" fLocksText="0">
      <xdr:nvSpPr>
        <xdr:cNvPr id="2" name="AutoShape 5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621724" y="5508396"/>
          <a:ext cx="3645822" cy="480059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Flerlinge Far-medmor</a:t>
          </a:r>
        </a:p>
      </xdr:txBody>
    </xdr:sp>
    <xdr:clientData fLocksWithSheet="0"/>
  </xdr:twoCellAnchor>
  <xdr:twoCellAnchor>
    <xdr:from>
      <xdr:col>1</xdr:col>
      <xdr:colOff>1906</xdr:colOff>
      <xdr:row>10</xdr:row>
      <xdr:rowOff>1</xdr:rowOff>
    </xdr:from>
    <xdr:to>
      <xdr:col>6</xdr:col>
      <xdr:colOff>596265</xdr:colOff>
      <xdr:row>13</xdr:row>
      <xdr:rowOff>9525</xdr:rowOff>
    </xdr:to>
    <xdr:sp macro="" textlink="" fLocksText="0">
      <xdr:nvSpPr>
        <xdr:cNvPr id="3" name="Auto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600422" y="1579419"/>
          <a:ext cx="3586941" cy="483350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Mor</a:t>
          </a:r>
          <a:endParaRPr lang="da-DK" sz="1200" b="0" i="0" u="none" strike="noStrike" baseline="0">
            <a:solidFill>
              <a:sysClr val="windowText" lastClr="000000"/>
            </a:solidFill>
            <a:latin typeface="Georgia"/>
            <a:ea typeface="+mn-ea"/>
            <a:cs typeface="+mn-cs"/>
          </a:endParaRPr>
        </a:p>
      </xdr:txBody>
    </xdr:sp>
    <xdr:clientData fLocksWithSheet="0"/>
  </xdr:twoCellAnchor>
  <xdr:twoCellAnchor>
    <xdr:from>
      <xdr:col>1</xdr:col>
      <xdr:colOff>1</xdr:colOff>
      <xdr:row>14</xdr:row>
      <xdr:rowOff>9526</xdr:rowOff>
    </xdr:from>
    <xdr:to>
      <xdr:col>7</xdr:col>
      <xdr:colOff>9525</xdr:colOff>
      <xdr:row>17</xdr:row>
      <xdr:rowOff>9525</xdr:rowOff>
    </xdr:to>
    <xdr:sp macro="" textlink="" fLocksText="0">
      <xdr:nvSpPr>
        <xdr:cNvPr id="4" name="AutoShape 5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598517" y="2220711"/>
          <a:ext cx="3600623" cy="473825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Far</a:t>
          </a:r>
          <a:endParaRPr lang="da-DK" sz="1200" b="0" i="0" u="none" strike="noStrike" baseline="0">
            <a:solidFill>
              <a:sysClr val="windowText" lastClr="000000"/>
            </a:solidFill>
            <a:latin typeface="Georgia"/>
            <a:ea typeface="+mn-ea"/>
            <a:cs typeface="+mn-cs"/>
          </a:endParaRPr>
        </a:p>
      </xdr:txBody>
    </xdr:sp>
    <xdr:clientData fLocksWithSheet="0"/>
  </xdr:twoCellAnchor>
  <xdr:oneCellAnchor>
    <xdr:from>
      <xdr:col>0</xdr:col>
      <xdr:colOff>419100</xdr:colOff>
      <xdr:row>0</xdr:row>
      <xdr:rowOff>0</xdr:rowOff>
    </xdr:from>
    <xdr:ext cx="2279765" cy="739110"/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0"/>
          <a:ext cx="2279765" cy="739110"/>
        </a:xfrm>
        <a:prstGeom prst="rect">
          <a:avLst/>
        </a:prstGeom>
      </xdr:spPr>
    </xdr:pic>
    <xdr:clientData/>
  </xdr:oneCellAnchor>
  <xdr:twoCellAnchor>
    <xdr:from>
      <xdr:col>0</xdr:col>
      <xdr:colOff>600075</xdr:colOff>
      <xdr:row>18</xdr:row>
      <xdr:rowOff>2</xdr:rowOff>
    </xdr:from>
    <xdr:to>
      <xdr:col>7</xdr:col>
      <xdr:colOff>9525</xdr:colOff>
      <xdr:row>21</xdr:row>
      <xdr:rowOff>0</xdr:rowOff>
    </xdr:to>
    <xdr:sp macro="" textlink="" fLocksText="0">
      <xdr:nvSpPr>
        <xdr:cNvPr id="6" name="AutoShape 5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600075" y="2842955"/>
          <a:ext cx="3599065" cy="473823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  Medmor</a:t>
          </a:r>
          <a:endParaRPr lang="da-DK" sz="1200" b="0" i="0" u="none" strike="noStrike" baseline="0">
            <a:solidFill>
              <a:sysClr val="windowText" lastClr="000000"/>
            </a:solidFill>
            <a:latin typeface="Georgia"/>
            <a:ea typeface="+mn-ea"/>
            <a:cs typeface="+mn-cs"/>
          </a:endParaRPr>
        </a:p>
      </xdr:txBody>
    </xdr:sp>
    <xdr:clientData fLocksWithSheet="0"/>
  </xdr:twoCellAnchor>
  <xdr:twoCellAnchor>
    <xdr:from>
      <xdr:col>1</xdr:col>
      <xdr:colOff>9525</xdr:colOff>
      <xdr:row>6</xdr:row>
      <xdr:rowOff>142875</xdr:rowOff>
    </xdr:from>
    <xdr:to>
      <xdr:col>6</xdr:col>
      <xdr:colOff>596264</xdr:colOff>
      <xdr:row>8</xdr:row>
      <xdr:rowOff>152400</xdr:rowOff>
    </xdr:to>
    <xdr:sp macro="" textlink="" fLocksText="0">
      <xdr:nvSpPr>
        <xdr:cNvPr id="7" name="AutoShape 5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608041" y="1090526"/>
          <a:ext cx="3579321" cy="325409"/>
        </a:xfrm>
        <a:prstGeom prst="roundRect">
          <a:avLst>
            <a:gd name="adj" fmla="val 16667"/>
          </a:avLst>
        </a:prstGeom>
        <a:solidFill>
          <a:schemeClr val="accent6">
            <a:lumMod val="60000"/>
            <a:lumOff val="40000"/>
            <a:alpha val="70000"/>
          </a:scheme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t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ysClr val="windowText" lastClr="000000"/>
              </a:solidFill>
              <a:latin typeface="Georgia"/>
              <a:ea typeface="+mn-ea"/>
              <a:cs typeface="+mn-cs"/>
            </a:rPr>
            <a:t>Barselsaftale</a:t>
          </a:r>
        </a:p>
      </xdr:txBody>
    </xdr:sp>
    <xdr:clientData fLocksWithSheet="0"/>
  </xdr:twoCellAnchor>
  <xdr:twoCellAnchor>
    <xdr:from>
      <xdr:col>1</xdr:col>
      <xdr:colOff>2</xdr:colOff>
      <xdr:row>22</xdr:row>
      <xdr:rowOff>8312</xdr:rowOff>
    </xdr:from>
    <xdr:to>
      <xdr:col>7</xdr:col>
      <xdr:colOff>8312</xdr:colOff>
      <xdr:row>24</xdr:row>
      <xdr:rowOff>157941</xdr:rowOff>
    </xdr:to>
    <xdr:sp macro="" textlink="" fLocksText="0">
      <xdr:nvSpPr>
        <xdr:cNvPr id="10" name="AutoShape 5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598518" y="3474719"/>
          <a:ext cx="3599409" cy="465513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  Soloforældre Mor</a:t>
          </a:r>
        </a:p>
      </xdr:txBody>
    </xdr:sp>
    <xdr:clientData fLocksWithSheet="0"/>
  </xdr:twoCellAnchor>
  <xdr:twoCellAnchor>
    <xdr:from>
      <xdr:col>1</xdr:col>
      <xdr:colOff>12246</xdr:colOff>
      <xdr:row>30</xdr:row>
      <xdr:rowOff>9525</xdr:rowOff>
    </xdr:from>
    <xdr:to>
      <xdr:col>7</xdr:col>
      <xdr:colOff>468</xdr:colOff>
      <xdr:row>33</xdr:row>
      <xdr:rowOff>3809</xdr:rowOff>
    </xdr:to>
    <xdr:sp macro="" textlink="" fLocksText="0">
      <xdr:nvSpPr>
        <xdr:cNvPr id="8" name="AutoShape 5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624567" y="4908096"/>
          <a:ext cx="3662151" cy="484142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Flerlinge Mor</a:t>
          </a:r>
        </a:p>
      </xdr:txBody>
    </xdr:sp>
    <xdr:clientData fLocksWithSheet="0"/>
  </xdr:twoCellAnchor>
  <xdr:twoCellAnchor>
    <xdr:from>
      <xdr:col>1</xdr:col>
      <xdr:colOff>10689</xdr:colOff>
      <xdr:row>25</xdr:row>
      <xdr:rowOff>160019</xdr:rowOff>
    </xdr:from>
    <xdr:to>
      <xdr:col>7</xdr:col>
      <xdr:colOff>2721</xdr:colOff>
      <xdr:row>29</xdr:row>
      <xdr:rowOff>9525</xdr:rowOff>
    </xdr:to>
    <xdr:sp macro="" textlink="" fLocksText="0">
      <xdr:nvSpPr>
        <xdr:cNvPr id="9" name="AutoShape 5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623010" y="4242162"/>
          <a:ext cx="3665961" cy="502649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  Soloforældre Far</a:t>
          </a:r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58600" y="500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923636</xdr:colOff>
      <xdr:row>3</xdr:row>
      <xdr:rowOff>179757</xdr:rowOff>
    </xdr:from>
    <xdr:to>
      <xdr:col>13</xdr:col>
      <xdr:colOff>63260</xdr:colOff>
      <xdr:row>4</xdr:row>
      <xdr:rowOff>458948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564" y="613866"/>
          <a:ext cx="1467187" cy="49162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58600" y="500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77350" y="1285875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7950" y="1338793"/>
          <a:ext cx="10382250" cy="1303865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8" name="Tekstfel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828801" y="1429809"/>
          <a:ext cx="8551332" cy="1157816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børn født/modtaget den </a:t>
          </a:r>
          <a:r>
            <a:rPr lang="da-DK" sz="1200" b="1" u="sng">
              <a:latin typeface="Georgia" panose="02040502050405020303" pitchFamily="18" charset="0"/>
            </a:rPr>
            <a:t>2. august 2022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24 uger til mor og 24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9" name="Afrundet rektange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28587" y="4275667"/>
          <a:ext cx="10327746" cy="1503892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10" name="Tekstfel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767417" y="4318000"/>
          <a:ext cx="8169009" cy="1394355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20 uger - Far/medmor: 9 uger hvis barnet</a:t>
          </a:r>
          <a:r>
            <a:rPr lang="da-DK" sz="1200" b="1" u="none" baseline="0">
              <a:latin typeface="Georgia" panose="02040502050405020303" pitchFamily="18" charset="0"/>
            </a:rPr>
            <a:t> er født før d. 1.4.2024 eller 12 uger hvis barnet er født fra d. 1.4.2024</a:t>
          </a:r>
          <a:r>
            <a:rPr lang="da-DK" sz="1200" b="1" u="none">
              <a:latin typeface="Georgia" panose="02040502050405020303" pitchFamily="18" charset="0"/>
            </a:rPr>
            <a:t> - 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 u="sng" baseline="0">
              <a:latin typeface="Georgia" panose="02040502050405020303" pitchFamily="18" charset="0"/>
            </a:rPr>
            <a:t>6 Fælles orlovsuger</a:t>
          </a:r>
          <a:r>
            <a:rPr lang="da-DK" sz="1200" u="none" baseline="0">
              <a:latin typeface="Georgia" panose="02040502050405020303" pitchFamily="18" charset="0"/>
            </a:rPr>
            <a:t> </a:t>
          </a:r>
          <a:r>
            <a:rPr lang="da-DK" sz="1200" baseline="0">
              <a:latin typeface="Georgia" panose="02040502050405020303" pitchFamily="18" charset="0"/>
            </a:rPr>
            <a:t>kan afholdes helt af den ene forælder eller deles af begge forældre, hvis begge forældre er regionalt ansat.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Holder mor de 6 Fælles orlovsuger, skal </a:t>
          </a:r>
          <a:r>
            <a:rPr lang="da-DK" sz="1200" b="1" u="sng">
              <a:latin typeface="Georgia" panose="02040502050405020303" pitchFamily="18" charset="0"/>
            </a:rPr>
            <a:t>2 orlovsuger overføres fra far/medmor.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2" name="Afrundet rektangel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07950" y="8071909"/>
          <a:ext cx="10339917" cy="262360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51</xdr:row>
          <xdr:rowOff>66675</xdr:rowOff>
        </xdr:from>
        <xdr:to>
          <xdr:col>1</xdr:col>
          <xdr:colOff>1295400</xdr:colOff>
          <xdr:row>52</xdr:row>
          <xdr:rowOff>409575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50</xdr:row>
      <xdr:rowOff>119061</xdr:rowOff>
    </xdr:from>
    <xdr:to>
      <xdr:col>12</xdr:col>
      <xdr:colOff>773906</xdr:colOff>
      <xdr:row>52</xdr:row>
      <xdr:rowOff>1166812</xdr:rowOff>
    </xdr:to>
    <xdr:sp macro="" textlink="">
      <xdr:nvSpPr>
        <xdr:cNvPr id="14" name="Tekstfel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07369" y="8148636"/>
          <a:ext cx="8243887" cy="2390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95250</xdr:colOff>
      <xdr:row>50</xdr:row>
      <xdr:rowOff>714375</xdr:rowOff>
    </xdr:from>
    <xdr:to>
      <xdr:col>10</xdr:col>
      <xdr:colOff>538690</xdr:colOff>
      <xdr:row>52</xdr:row>
      <xdr:rowOff>619122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276475" y="8743950"/>
          <a:ext cx="6291790" cy="12477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20</xdr:col>
      <xdr:colOff>304800</xdr:colOff>
      <xdr:row>10</xdr:row>
      <xdr:rowOff>38099</xdr:rowOff>
    </xdr:to>
    <xdr:sp macro="" textlink="">
      <xdr:nvSpPr>
        <xdr:cNvPr id="16" name="AutoShape 85" descr="Billedresultat for region sjælland log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1658600" y="2143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7" name="Afrundet rektangel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16680" y="14230351"/>
          <a:ext cx="10356585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8" name="Tekstfel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563158" y="14318192"/>
          <a:ext cx="8339138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84</xdr:row>
      <xdr:rowOff>50799</xdr:rowOff>
    </xdr:from>
    <xdr:to>
      <xdr:col>13</xdr:col>
      <xdr:colOff>109802</xdr:colOff>
      <xdr:row>86</xdr:row>
      <xdr:rowOff>2751666</xdr:rowOff>
    </xdr:to>
    <xdr:sp macro="" textlink="">
      <xdr:nvSpPr>
        <xdr:cNvPr id="20" name="Afrundet rektangel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16417" y="16300449"/>
          <a:ext cx="1035658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kstfelt 21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/>
          </xdr:nvSpPr>
          <xdr:spPr>
            <a:xfrm>
              <a:off x="1420284" y="16427450"/>
              <a:ext cx="87291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22" name="Tekstfelt 21"/>
            <xdr:cNvSpPr txBox="1"/>
          </xdr:nvSpPr>
          <xdr:spPr>
            <a:xfrm>
              <a:off x="1420284" y="16427450"/>
              <a:ext cx="87291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895927</xdr:colOff>
      <xdr:row>3</xdr:row>
      <xdr:rowOff>179709</xdr:rowOff>
    </xdr:from>
    <xdr:to>
      <xdr:col>13</xdr:col>
      <xdr:colOff>63260</xdr:colOff>
      <xdr:row>4</xdr:row>
      <xdr:rowOff>468184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855" y="613818"/>
          <a:ext cx="1494896" cy="50091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børn født/modtaget den </a:t>
          </a:r>
          <a:r>
            <a:rPr lang="da-DK" sz="1200" b="1" u="sng">
              <a:latin typeface="Georgia" panose="02040502050405020303" pitchFamily="18" charset="0"/>
            </a:rPr>
            <a:t>2. august 2022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24 uger til mor og 24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772689" y="4276552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20 uger - Far/medmor: 9 uger hvis barnet</a:t>
          </a:r>
          <a:r>
            <a:rPr lang="da-DK" sz="1200" b="1" u="none" baseline="0">
              <a:latin typeface="Georgia" panose="02040502050405020303" pitchFamily="18" charset="0"/>
            </a:rPr>
            <a:t> er født før d. 1.4.2024 eller 12 uger hvis barnet er født fra d. 1.4.2024</a:t>
          </a:r>
          <a:r>
            <a:rPr lang="da-DK" sz="1200" b="1" u="none">
              <a:latin typeface="Georgia" panose="02040502050405020303" pitchFamily="18" charset="0"/>
            </a:rPr>
            <a:t> - 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 u="sng" baseline="0">
              <a:latin typeface="Georgia" panose="02040502050405020303" pitchFamily="18" charset="0"/>
            </a:rPr>
            <a:t>6 Fælles orlovsuger</a:t>
          </a:r>
          <a:r>
            <a:rPr lang="da-DK" sz="1200" u="none" baseline="0">
              <a:latin typeface="Georgia" panose="02040502050405020303" pitchFamily="18" charset="0"/>
            </a:rPr>
            <a:t> </a:t>
          </a:r>
          <a:r>
            <a:rPr lang="da-DK" sz="1200" baseline="0">
              <a:latin typeface="Georgia" panose="02040502050405020303" pitchFamily="18" charset="0"/>
            </a:rPr>
            <a:t>kan afholdes helt af den ene forælder eller deles af begge forældre, hvis begge forældre er regionalt ansat.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Holder mor de 6 Fælles orlovsuger, skal </a:t>
          </a:r>
          <a:r>
            <a:rPr lang="da-DK" sz="1200" b="1" u="sng">
              <a:latin typeface="Georgia" panose="02040502050405020303" pitchFamily="18" charset="0"/>
            </a:rPr>
            <a:t>2 orlovsuger overføres fra far/medmor.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2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51</xdr:row>
          <xdr:rowOff>66675</xdr:rowOff>
        </xdr:from>
        <xdr:to>
          <xdr:col>1</xdr:col>
          <xdr:colOff>1295400</xdr:colOff>
          <xdr:row>52</xdr:row>
          <xdr:rowOff>409575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50</xdr:row>
      <xdr:rowOff>119061</xdr:rowOff>
    </xdr:from>
    <xdr:to>
      <xdr:col>12</xdr:col>
      <xdr:colOff>773906</xdr:colOff>
      <xdr:row>52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Fraværsrettet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95250</xdr:colOff>
      <xdr:row>50</xdr:row>
      <xdr:rowOff>714375</xdr:rowOff>
    </xdr:from>
    <xdr:to>
      <xdr:col>10</xdr:col>
      <xdr:colOff>538690</xdr:colOff>
      <xdr:row>52</xdr:row>
      <xdr:rowOff>619121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273185" y="8669655"/>
          <a:ext cx="6270661" cy="12430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20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84</xdr:row>
      <xdr:rowOff>50799</xdr:rowOff>
    </xdr:from>
    <xdr:to>
      <xdr:col>13</xdr:col>
      <xdr:colOff>109802</xdr:colOff>
      <xdr:row>86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17456" y="16094363"/>
          <a:ext cx="10316753" cy="2966874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11269" name="Object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D8C100E3-7B46-43B7-B174-A4CDEB4287D4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63500</xdr:colOff>
      <xdr:row>4</xdr:row>
      <xdr:rowOff>10942</xdr:rowOff>
    </xdr:from>
    <xdr:to>
      <xdr:col>13</xdr:col>
      <xdr:colOff>63260</xdr:colOff>
      <xdr:row>4</xdr:row>
      <xdr:rowOff>477421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9333" y="656525"/>
          <a:ext cx="1375594" cy="46647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børn født/modtaget den </a:t>
          </a:r>
          <a:r>
            <a:rPr lang="da-DK" sz="1200" b="1" u="sng">
              <a:latin typeface="Georgia" panose="02040502050405020303" pitchFamily="18" charset="0"/>
            </a:rPr>
            <a:t>2. august 2022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24 uger til mor og 24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772689" y="4276552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20 uger - Far/medmor: 9 uger hvis barnet</a:t>
          </a:r>
          <a:r>
            <a:rPr lang="da-DK" sz="1200" b="1" u="none" baseline="0">
              <a:latin typeface="Georgia" panose="02040502050405020303" pitchFamily="18" charset="0"/>
            </a:rPr>
            <a:t> er født før d. 1.4.2024 eller 12 uger hvis barnet er født fra d. 1.4.2024</a:t>
          </a:r>
          <a:r>
            <a:rPr lang="da-DK" sz="1200" b="1" u="none">
              <a:latin typeface="Georgia" panose="02040502050405020303" pitchFamily="18" charset="0"/>
            </a:rPr>
            <a:t> - 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 u="sng" baseline="0">
              <a:latin typeface="Georgia" panose="02040502050405020303" pitchFamily="18" charset="0"/>
            </a:rPr>
            <a:t>6 Fælles orlovsuger</a:t>
          </a:r>
          <a:r>
            <a:rPr lang="da-DK" sz="1200" u="none" baseline="0">
              <a:latin typeface="Georgia" panose="02040502050405020303" pitchFamily="18" charset="0"/>
            </a:rPr>
            <a:t> </a:t>
          </a:r>
          <a:r>
            <a:rPr lang="da-DK" sz="1200" baseline="0">
              <a:latin typeface="Georgia" panose="02040502050405020303" pitchFamily="18" charset="0"/>
            </a:rPr>
            <a:t>kan afholdes helt af den ene forælder eller deles af begge forældre, hvis begge forældre er regionalt ansat.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Holder mor de 6 Fælles orlovsuger, skal </a:t>
          </a:r>
          <a:r>
            <a:rPr lang="da-DK" sz="1200" b="1" u="sng">
              <a:latin typeface="Georgia" panose="02040502050405020303" pitchFamily="18" charset="0"/>
            </a:rPr>
            <a:t>2 orlovsuger overføres fra far/medmor.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51</xdr:row>
          <xdr:rowOff>66675</xdr:rowOff>
        </xdr:from>
        <xdr:to>
          <xdr:col>1</xdr:col>
          <xdr:colOff>1295400</xdr:colOff>
          <xdr:row>52</xdr:row>
          <xdr:rowOff>409575</xdr:rowOff>
        </xdr:to>
        <xdr:sp macro="" textlink="">
          <xdr:nvSpPr>
            <xdr:cNvPr id="15363" name="Object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50</xdr:row>
      <xdr:rowOff>119061</xdr:rowOff>
    </xdr:from>
    <xdr:to>
      <xdr:col>12</xdr:col>
      <xdr:colOff>773906</xdr:colOff>
      <xdr:row>52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Fraværsrettet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Medmor: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3</xdr:col>
      <xdr:colOff>169142</xdr:colOff>
      <xdr:row>50</xdr:row>
      <xdr:rowOff>723611</xdr:rowOff>
    </xdr:from>
    <xdr:to>
      <xdr:col>11</xdr:col>
      <xdr:colOff>2982</xdr:colOff>
      <xdr:row>52</xdr:row>
      <xdr:rowOff>628358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699905" y="8676120"/>
          <a:ext cx="6271586" cy="12440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19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15364" name="Object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3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84</xdr:row>
      <xdr:rowOff>50799</xdr:rowOff>
    </xdr:from>
    <xdr:to>
      <xdr:col>13</xdr:col>
      <xdr:colOff>109802</xdr:colOff>
      <xdr:row>86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17456" y="16094363"/>
          <a:ext cx="10316753" cy="2966874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3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23E73E18-AFFD-409B-ACDD-86AA5063280C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918881</xdr:colOff>
      <xdr:row>4</xdr:row>
      <xdr:rowOff>65598</xdr:rowOff>
    </xdr:from>
    <xdr:to>
      <xdr:col>13</xdr:col>
      <xdr:colOff>63258</xdr:colOff>
      <xdr:row>4</xdr:row>
      <xdr:rowOff>458947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2293" y="704333"/>
          <a:ext cx="1486407" cy="3933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børn født/modtaget den </a:t>
          </a:r>
          <a:r>
            <a:rPr lang="da-DK" sz="1200" b="1" u="sng">
              <a:latin typeface="Georgia" panose="02040502050405020303" pitchFamily="18" charset="0"/>
            </a:rPr>
            <a:t>2. august 2022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750794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27466" y="4269504"/>
          <a:ext cx="10331108" cy="14679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649942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770529" y="4308662"/>
          <a:ext cx="8162785" cy="1327898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22 uger.</a:t>
          </a:r>
        </a:p>
        <a:p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før 1. april 2024:</a:t>
          </a: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26 uger med lønret.</a:t>
          </a:r>
        </a:p>
        <a:p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fra 1. april 2024:</a:t>
          </a:r>
        </a:p>
        <a:p>
          <a:pPr eaLnBrk="1" fontAlgn="auto" latinLnBrk="0" hangingPunct="1"/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36 uger med lønret.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50</xdr:row>
          <xdr:rowOff>504825</xdr:rowOff>
        </xdr:from>
        <xdr:to>
          <xdr:col>1</xdr:col>
          <xdr:colOff>1438275</xdr:colOff>
          <xdr:row>52</xdr:row>
          <xdr:rowOff>28575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4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1593337</xdr:colOff>
      <xdr:row>50</xdr:row>
      <xdr:rowOff>85444</xdr:rowOff>
    </xdr:from>
    <xdr:to>
      <xdr:col>12</xdr:col>
      <xdr:colOff>941294</xdr:colOff>
      <xdr:row>52</xdr:row>
      <xdr:rowOff>537882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649366" y="8075238"/>
          <a:ext cx="8570399" cy="1797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>
              <a:latin typeface="Georgia" panose="02040502050405020303" pitchFamily="18" charset="0"/>
            </a:rPr>
            <a:t>Der</a:t>
          </a:r>
          <a:r>
            <a:rPr lang="da-DK" sz="1200" b="1" baseline="0">
              <a:latin typeface="Georgia" panose="02040502050405020303" pitchFamily="18" charset="0"/>
            </a:rPr>
            <a:t> skal fremsendes dokumentation fra Udbetaling Danmark for tilskrivning af op til 22 uger.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Hvis barn født/modtaget før 1. april 2024:</a:t>
          </a:r>
        </a:p>
        <a:p>
          <a:r>
            <a:rPr lang="da-DK" sz="1200" baseline="0">
              <a:latin typeface="Georgia" panose="02040502050405020303" pitchFamily="18" charset="0"/>
            </a:rPr>
            <a:t>Der kan afholdes op til 20 uger på dagpenge, såfremt der ikke er overdraget uger til nærtstående familiemedlem. </a:t>
          </a:r>
        </a:p>
        <a:p>
          <a:r>
            <a:rPr lang="da-DK" sz="1200" baseline="0">
              <a:latin typeface="Georgia" panose="02040502050405020303" pitchFamily="18" charset="0"/>
            </a:rPr>
            <a:t>Fraværsretten kan kun benyttes, hvis der er overdraget til nærtstående familiemedlem.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Hvis barn født/modtaget fra 1. april 2024:</a:t>
          </a:r>
          <a:endParaRPr lang="da-DK" sz="1200" b="1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10 uger på dagpenge, såfremt der ikke er overdraget uger til nærtstående familiemedlem.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Fraværsretten kan kun benyttes, hvis der er overdraget til nærtstående familiemedlem.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19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Du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84</xdr:row>
      <xdr:rowOff>50799</xdr:rowOff>
    </xdr:from>
    <xdr:to>
      <xdr:col>13</xdr:col>
      <xdr:colOff>109802</xdr:colOff>
      <xdr:row>86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17456" y="16094363"/>
          <a:ext cx="10316753" cy="2966874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14341" name="Object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4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F55ABB60-BF1D-4793-B9BF-755FC48152D3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148166</xdr:colOff>
      <xdr:row>4</xdr:row>
      <xdr:rowOff>30469</xdr:rowOff>
    </xdr:from>
    <xdr:to>
      <xdr:col>13</xdr:col>
      <xdr:colOff>63259</xdr:colOff>
      <xdr:row>4</xdr:row>
      <xdr:rowOff>468184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99" y="676052"/>
          <a:ext cx="1290927" cy="437715"/>
        </a:xfrm>
        <a:prstGeom prst="round2DiagRect">
          <a:avLst>
            <a:gd name="adj1" fmla="val 16667"/>
            <a:gd name="adj2" fmla="val 10361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5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børn født/modtaget den </a:t>
          </a:r>
          <a:r>
            <a:rPr lang="da-DK" sz="1200" b="1" u="sng">
              <a:latin typeface="Georgia" panose="02040502050405020303" pitchFamily="18" charset="0"/>
            </a:rPr>
            <a:t>2. august 2022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29626" y="4254019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772689" y="4293177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eaLnBrk="1" fontAlgn="auto" latinLnBrk="0" hangingPunct="1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22 uger.</a:t>
          </a:r>
        </a:p>
        <a:p>
          <a:pPr marL="0" indent="0" eaLnBrk="1" fontAlgn="auto" latinLnBrk="0" hangingPunct="1"/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før 1. april 2024:</a:t>
          </a:r>
        </a:p>
        <a:p>
          <a:pPr marL="0" indent="0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15 uger med lønret.</a:t>
          </a:r>
        </a:p>
        <a:p>
          <a:pPr marL="0" indent="0"/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</a:t>
          </a:r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barn </a:t>
          </a:r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født/modtaget fra 1. april 2024:</a:t>
          </a:r>
        </a:p>
        <a:p>
          <a:pPr marL="0" indent="0" eaLnBrk="1" fontAlgn="auto" latinLnBrk="0" hangingPunct="1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28 uger med lønret.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52</xdr:row>
      <xdr:rowOff>42334</xdr:rowOff>
    </xdr:from>
    <xdr:to>
      <xdr:col>13</xdr:col>
      <xdr:colOff>84667</xdr:colOff>
      <xdr:row>54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108989" y="8022552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53</xdr:row>
          <xdr:rowOff>66675</xdr:rowOff>
        </xdr:from>
        <xdr:to>
          <xdr:col>1</xdr:col>
          <xdr:colOff>1295400</xdr:colOff>
          <xdr:row>54</xdr:row>
          <xdr:rowOff>409575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5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52</xdr:row>
      <xdr:rowOff>119061</xdr:rowOff>
    </xdr:from>
    <xdr:to>
      <xdr:col>12</xdr:col>
      <xdr:colOff>773906</xdr:colOff>
      <xdr:row>54</xdr:row>
      <xdr:rowOff>571500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803136" y="8426978"/>
          <a:ext cx="8252353" cy="17965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22 uger.</a:t>
          </a:r>
        </a:p>
        <a:p>
          <a:pPr marL="0" indent="0"/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før 1. april 2024:</a:t>
          </a:r>
        </a:p>
        <a:p>
          <a:pPr marL="0" indent="0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31 uger på dagpenge, såfremt der ikke er overdraget uger til nærtstående familiemedlem. </a:t>
          </a:r>
        </a:p>
        <a:p>
          <a:pPr marL="0" indent="0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Fraværsretten kan kun benyttes, hvis der er overdraget til nærtstående familiemedlem. </a:t>
          </a:r>
        </a:p>
        <a:p>
          <a:pPr marL="0" indent="0"/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fra 1. april 2024:</a:t>
          </a:r>
        </a:p>
        <a:p>
          <a:pPr marL="0" indent="0" eaLnBrk="1" fontAlgn="auto" latinLnBrk="0" hangingPunct="1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18 uger på dagpenge, såfremt der ikke er overdraget uger til nærtstående familiemedlem. </a:t>
          </a:r>
        </a:p>
        <a:p>
          <a:pPr marL="0" indent="0" eaLnBrk="1" fontAlgn="auto" latinLnBrk="0" hangingPunct="1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Fraværsretten kan kun benyttes, hvis der er overdraget til nærtstående familiemedlem. </a:t>
          </a: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19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79</xdr:row>
      <xdr:rowOff>47626</xdr:rowOff>
    </xdr:from>
    <xdr:to>
      <xdr:col>13</xdr:col>
      <xdr:colOff>110065</xdr:colOff>
      <xdr:row>79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117719" y="14054571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79</xdr:row>
      <xdr:rowOff>135467</xdr:rowOff>
    </xdr:from>
    <xdr:to>
      <xdr:col>12</xdr:col>
      <xdr:colOff>624946</xdr:colOff>
      <xdr:row>79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564197" y="14142412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b="0" u="none" baseline="0">
              <a:latin typeface="Georgia" panose="02040502050405020303" pitchFamily="18" charset="0"/>
            </a:rPr>
            <a:t>Du</a:t>
          </a:r>
          <a:r>
            <a:rPr lang="da-DK" sz="1200" u="none" baseline="0">
              <a:latin typeface="Georgia" panose="02040502050405020303" pitchFamily="18" charset="0"/>
            </a:rPr>
            <a:t>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79</xdr:row>
          <xdr:rowOff>200025</xdr:rowOff>
        </xdr:from>
        <xdr:to>
          <xdr:col>1</xdr:col>
          <xdr:colOff>1200150</xdr:colOff>
          <xdr:row>79</xdr:row>
          <xdr:rowOff>1047750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5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86</xdr:row>
      <xdr:rowOff>50799</xdr:rowOff>
    </xdr:from>
    <xdr:to>
      <xdr:col>13</xdr:col>
      <xdr:colOff>109802</xdr:colOff>
      <xdr:row>88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117456" y="16144239"/>
          <a:ext cx="10316753" cy="2966874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87</xdr:row>
          <xdr:rowOff>38100</xdr:rowOff>
        </xdr:from>
        <xdr:to>
          <xdr:col>1</xdr:col>
          <xdr:colOff>1076325</xdr:colOff>
          <xdr:row>88</xdr:row>
          <xdr:rowOff>800100</xdr:rowOff>
        </xdr:to>
        <xdr:sp macro="" textlink="">
          <xdr:nvSpPr>
            <xdr:cNvPr id="21509" name="Object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5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86</xdr:row>
      <xdr:rowOff>177800</xdr:rowOff>
    </xdr:from>
    <xdr:to>
      <xdr:col>12</xdr:col>
      <xdr:colOff>872067</xdr:colOff>
      <xdr:row>88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 txBox="1"/>
          </xdr:nvSpPr>
          <xdr:spPr>
            <a:xfrm>
              <a:off x="1421323" y="16271240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10EE431E-BDBE-42E9-A6A1-A6B63A2B3F8B}"/>
                </a:ext>
              </a:extLst>
            </xdr:cNvPr>
            <xdr:cNvSpPr txBox="1"/>
          </xdr:nvSpPr>
          <xdr:spPr>
            <a:xfrm>
              <a:off x="1421323" y="16271240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923636</xdr:colOff>
      <xdr:row>4</xdr:row>
      <xdr:rowOff>27709</xdr:rowOff>
    </xdr:from>
    <xdr:to>
      <xdr:col>13</xdr:col>
      <xdr:colOff>63260</xdr:colOff>
      <xdr:row>4</xdr:row>
      <xdr:rowOff>480291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564" y="674255"/>
          <a:ext cx="1467187" cy="45258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6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flerlinge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>
              <a:latin typeface="Georgia" panose="02040502050405020303" pitchFamily="18" charset="0"/>
            </a:rPr>
            <a:t>børn født/modtaget den </a:t>
          </a:r>
          <a:r>
            <a:rPr lang="da-DK" sz="1200" b="1" u="sng">
              <a:latin typeface="Georgia" panose="02040502050405020303" pitchFamily="18" charset="0"/>
            </a:rPr>
            <a:t>1. maj 2024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37 uger til mor og 37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1772689" y="4276552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33 uger - Far/medmor: 25</a:t>
          </a:r>
          <a:r>
            <a:rPr lang="da-DK" sz="1200" b="1" u="none" baseline="0">
              <a:latin typeface="Georgia" panose="02040502050405020303" pitchFamily="18" charset="0"/>
            </a:rPr>
            <a:t> uger - </a:t>
          </a:r>
          <a:r>
            <a:rPr lang="da-DK" sz="1200" b="1" u="none">
              <a:latin typeface="Georgia" panose="02040502050405020303" pitchFamily="18" charset="0"/>
            </a:rPr>
            <a:t>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 u="sng" baseline="0">
              <a:latin typeface="Georgia" panose="02040502050405020303" pitchFamily="18" charset="0"/>
            </a:rPr>
            <a:t>6 Fælles orlovsuger</a:t>
          </a:r>
          <a:r>
            <a:rPr lang="da-DK" sz="1200" u="none" baseline="0">
              <a:latin typeface="Georgia" panose="02040502050405020303" pitchFamily="18" charset="0"/>
            </a:rPr>
            <a:t> </a:t>
          </a:r>
          <a:r>
            <a:rPr lang="da-DK" sz="1200" baseline="0">
              <a:latin typeface="Georgia" panose="02040502050405020303" pitchFamily="18" charset="0"/>
            </a:rPr>
            <a:t>kan afholdes helt af den ene forælder eller deles af begge forældre, hvis begge forældre er regionalt ansat.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Holder mor de 6 Fælles orlovsuger, skal </a:t>
          </a:r>
          <a:r>
            <a:rPr lang="da-DK" sz="1200" b="1" u="sng">
              <a:latin typeface="Georgia" panose="02040502050405020303" pitchFamily="18" charset="0"/>
            </a:rPr>
            <a:t>2 orlovsuger overføres fra far/medmor.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6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51</xdr:row>
          <xdr:rowOff>66675</xdr:rowOff>
        </xdr:from>
        <xdr:to>
          <xdr:col>1</xdr:col>
          <xdr:colOff>1295400</xdr:colOff>
          <xdr:row>52</xdr:row>
          <xdr:rowOff>409575</xdr:rowOff>
        </xdr:to>
        <xdr:sp macro="" textlink="">
          <xdr:nvSpPr>
            <xdr:cNvPr id="12291" name="Object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6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50</xdr:row>
      <xdr:rowOff>119061</xdr:rowOff>
    </xdr:from>
    <xdr:to>
      <xdr:col>12</xdr:col>
      <xdr:colOff>773906</xdr:colOff>
      <xdr:row>52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37 uger</a:t>
          </a:r>
          <a:r>
            <a:rPr lang="da-DK" sz="1200" u="sng" baseline="0">
              <a:latin typeface="Georgia" panose="02040502050405020303" pitchFamily="18" charset="0"/>
            </a:rPr>
            <a:t> - de 13 ekstra uger med løn er individuelle og kan ikke overdrages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95250</xdr:colOff>
      <xdr:row>50</xdr:row>
      <xdr:rowOff>714375</xdr:rowOff>
    </xdr:from>
    <xdr:to>
      <xdr:col>10</xdr:col>
      <xdr:colOff>538690</xdr:colOff>
      <xdr:row>52</xdr:row>
      <xdr:rowOff>619122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273185" y="8669655"/>
          <a:ext cx="6270661" cy="12430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19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12292" name="Object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6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84</xdr:row>
      <xdr:rowOff>50799</xdr:rowOff>
    </xdr:from>
    <xdr:to>
      <xdr:col>13</xdr:col>
      <xdr:colOff>109802</xdr:colOff>
      <xdr:row>86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17456" y="16094363"/>
          <a:ext cx="10316753" cy="2966874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12293" name="Object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6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6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F4A13A54-83DB-4789-9101-72F2EE477529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42334</xdr:colOff>
      <xdr:row>4</xdr:row>
      <xdr:rowOff>61467</xdr:rowOff>
    </xdr:from>
    <xdr:to>
      <xdr:col>13</xdr:col>
      <xdr:colOff>63260</xdr:colOff>
      <xdr:row>4</xdr:row>
      <xdr:rowOff>480291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8167" y="707050"/>
          <a:ext cx="1396760" cy="41882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19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7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flerlinge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>
              <a:latin typeface="Georgia" panose="02040502050405020303" pitchFamily="18" charset="0"/>
            </a:rPr>
            <a:t>børn født/modtaget den </a:t>
          </a:r>
          <a:r>
            <a:rPr lang="da-DK" sz="1200" b="1" u="sng">
              <a:latin typeface="Georgia" panose="02040502050405020303" pitchFamily="18" charset="0"/>
            </a:rPr>
            <a:t>1. maj 2024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37 uger til mor og 37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1772689" y="4276552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33 uger - Far/medmor: 25</a:t>
          </a:r>
          <a:r>
            <a:rPr lang="da-DK" sz="1200" b="1" u="none" baseline="0">
              <a:latin typeface="Georgia" panose="02040502050405020303" pitchFamily="18" charset="0"/>
            </a:rPr>
            <a:t> uger - </a:t>
          </a:r>
          <a:r>
            <a:rPr lang="da-DK" sz="1200" b="1" u="none">
              <a:latin typeface="Georgia" panose="02040502050405020303" pitchFamily="18" charset="0"/>
            </a:rPr>
            <a:t>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 u="sng" baseline="0">
              <a:latin typeface="Georgia" panose="02040502050405020303" pitchFamily="18" charset="0"/>
            </a:rPr>
            <a:t>6 Fælles orlovsuger</a:t>
          </a:r>
          <a:r>
            <a:rPr lang="da-DK" sz="1200" u="none" baseline="0">
              <a:latin typeface="Georgia" panose="02040502050405020303" pitchFamily="18" charset="0"/>
            </a:rPr>
            <a:t> </a:t>
          </a:r>
          <a:r>
            <a:rPr lang="da-DK" sz="1200" baseline="0">
              <a:latin typeface="Georgia" panose="02040502050405020303" pitchFamily="18" charset="0"/>
            </a:rPr>
            <a:t>kan afholdes helt af den ene forælder eller deles af begge forældre, hvis begge forældre er regionalt ansat.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Holder mor de 6 Fælles orlovsuger, skal </a:t>
          </a:r>
          <a:r>
            <a:rPr lang="da-DK" sz="1200" b="1" u="sng">
              <a:latin typeface="Georgia" panose="02040502050405020303" pitchFamily="18" charset="0"/>
            </a:rPr>
            <a:t>2 orlovsuger overføres fra far/medmor.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7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51</xdr:row>
          <xdr:rowOff>66675</xdr:rowOff>
        </xdr:from>
        <xdr:to>
          <xdr:col>1</xdr:col>
          <xdr:colOff>1295400</xdr:colOff>
          <xdr:row>52</xdr:row>
          <xdr:rowOff>409575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7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50</xdr:row>
      <xdr:rowOff>119061</xdr:rowOff>
    </xdr:from>
    <xdr:to>
      <xdr:col>12</xdr:col>
      <xdr:colOff>773906</xdr:colOff>
      <xdr:row>52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37 uger</a:t>
          </a:r>
          <a:r>
            <a:rPr lang="da-DK" sz="1200" u="sng" baseline="0">
              <a:latin typeface="Georgia" panose="02040502050405020303" pitchFamily="18" charset="0"/>
            </a:rPr>
            <a:t> - de 13 ekstra uger med løn er individuelle og kan ikke overdrages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95250</xdr:colOff>
      <xdr:row>50</xdr:row>
      <xdr:rowOff>714375</xdr:rowOff>
    </xdr:from>
    <xdr:to>
      <xdr:col>10</xdr:col>
      <xdr:colOff>538690</xdr:colOff>
      <xdr:row>52</xdr:row>
      <xdr:rowOff>619122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273185" y="8669655"/>
          <a:ext cx="6270661" cy="12430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19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20484" name="Object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7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84</xdr:row>
      <xdr:rowOff>50799</xdr:rowOff>
    </xdr:from>
    <xdr:to>
      <xdr:col>13</xdr:col>
      <xdr:colOff>109802</xdr:colOff>
      <xdr:row>86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117456" y="16094363"/>
          <a:ext cx="10316753" cy="2966874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20485" name="Object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7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897AB7E3-D4C1-4B65-936E-32B298A487F1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personale/min%20ans&#230;ttelse/blanketter/Documents/1%20Skabelon%20Ba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Center%20for%20L&#248;n%20og%20Personale/Blanketter-intranet-Webansvarlig/Blanketter%20Region%20Sj&#230;lland/1%20Skabelon%20Bas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Center%20for%20L&#248;n%20og%20Personale/Blanketter-intranet-Webansvarlig/Blanketter%20Region%20Sj&#230;lland/Arb/Personaleblanket-soc.inst%20301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personale/min%20ans&#230;ttelse/blanketter/Documents/Personaleblanket-till&#230;g%20til%20ans&#230;ttelsesbrev.xlt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://intra.regionsjaelland.dk/personale/min%20ans&#230;ttelse/blanketter/Documents/Ferie.xltx" TargetMode="External"/><Relationship Id="rId1" Type="http://schemas.openxmlformats.org/officeDocument/2006/relationships/externalLinkPath" Target="http://intra.regionsjaelland.dk/personale/min%20ans&#230;ttelse/blanketter/Documents/Ferie.xlt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Å2"/>
      <sheetName val="BLÅ"/>
      <sheetName val="GRÅ"/>
      <sheetName val=" område"/>
      <sheetName val="NSR"/>
      <sheetName val="SU"/>
      <sheetName val="HO"/>
      <sheetName val="NY"/>
      <sheetName val="Psyk"/>
      <sheetName val="SOC"/>
      <sheetName val="APO"/>
      <sheetName val="KS"/>
      <sheetName val="KØ"/>
      <sheetName val="KHR"/>
      <sheetName val="PRÆ"/>
      <sheetName val="PRIM"/>
      <sheetName val="IT"/>
      <sheetName val="LED"/>
      <sheetName val="RU"/>
      <sheetName val="KU"/>
      <sheetName val="PFI"/>
      <sheetName val="IKE"/>
      <sheetName val="RS"/>
    </sheetNames>
    <sheetDataSet>
      <sheetData sheetId="0"/>
      <sheetData sheetId="1"/>
      <sheetData sheetId="2"/>
      <sheetData sheetId="3">
        <row r="3">
          <cell r="B3" t="str">
            <v>khr-loen-team2@regionsjaelland.dk</v>
          </cell>
        </row>
        <row r="24">
          <cell r="A24" t="str">
            <v>Akutafdelingen - Køge</v>
          </cell>
          <cell r="B24" t="str">
            <v>Gynækologisk/Obstetrisk Afd. - Roskilde-ROGYOB</v>
          </cell>
        </row>
        <row r="25">
          <cell r="A25" t="str">
            <v>Anæstesiologisk Afdeling - Køge</v>
          </cell>
          <cell r="B25" t="str">
            <v>Af. for fød. 2 - Gyn og  Obs - Rosk.(VP)-ROGYOBAFF2</v>
          </cell>
        </row>
        <row r="26">
          <cell r="A26" t="str">
            <v>Anæstesiologisk Afdeling - Roskilde</v>
          </cell>
          <cell r="B26" t="str">
            <v>Afs for fød. 3 - Gyn og  Obs - Rosk.(VP)-ROGYOBAFF3</v>
          </cell>
        </row>
        <row r="27">
          <cell r="A27" t="str">
            <v>Billeddiagnostisk Afdeling - Rosk.-Køge</v>
          </cell>
          <cell r="B27" t="str">
            <v>Dagkirurgisk - Gyn/Obs - Roskilde-ROGYOBDAGK</v>
          </cell>
        </row>
        <row r="28">
          <cell r="A28" t="str">
            <v>Dermatologisk Afdeling - Roskilde</v>
          </cell>
          <cell r="B28" t="str">
            <v>Forskning - Gyn/Obs - Roskilde-ROGYOBFORS</v>
          </cell>
        </row>
        <row r="29">
          <cell r="A29" t="str">
            <v>Driftsafdelingen - Roskilde-Køge</v>
          </cell>
          <cell r="B29" t="str">
            <v>Fælles - Gyn/Obs - Roskilde-ROGYOBFÆLL</v>
          </cell>
        </row>
        <row r="30">
          <cell r="A30" t="str">
            <v>Generel - Roskilde/Køge</v>
          </cell>
          <cell r="B30" t="str">
            <v>Fælles3 - Gynæ. og  Obstet. - Rosk. (VP)-ROGYOBFÆL3</v>
          </cell>
        </row>
        <row r="31">
          <cell r="A31" t="str">
            <v>Gynækologisk/Obstetrisk Afd. - Roskilde</v>
          </cell>
          <cell r="B31" t="str">
            <v>Fødende FG - Gyn/Obs - Roskilde-ROGYOBFG</v>
          </cell>
        </row>
        <row r="32">
          <cell r="A32" t="str">
            <v>Hæmatologisk afdeling - Roskilde</v>
          </cell>
          <cell r="B32" t="str">
            <v>SP Fødende FG - Gyn/Obs - Roskilde-SPROGYOBFG</v>
          </cell>
        </row>
        <row r="33">
          <cell r="A33" t="str">
            <v>Kardiologisk Afdeling - Roskilde</v>
          </cell>
          <cell r="B33" t="str">
            <v>Gynækologi G76 - Gyn/Obs - Roskilde-ROGYOBG76</v>
          </cell>
        </row>
        <row r="34">
          <cell r="A34" t="str">
            <v>Kirurgisk Afdeling - Køge/Roskilde</v>
          </cell>
          <cell r="B34" t="str">
            <v>Instruk.jordemoder - Gyn/Obs - Roskilde-ROGYOBINJO</v>
          </cell>
        </row>
        <row r="35">
          <cell r="A35" t="str">
            <v>Klinisk Biokemisk Afdeling - SUH</v>
          </cell>
          <cell r="B35" t="str">
            <v>Lægesekretær - Gyn/Obs - Roskilde-ROGYOBLÆSE</v>
          </cell>
        </row>
        <row r="36">
          <cell r="A36" t="str">
            <v>Klinisk Fysiologisk/Nuklearmedicinsk Afd</v>
          </cell>
          <cell r="B36" t="str">
            <v>Svanger/barsel G73 - Gyn/Obs - Roskilde-ROGYOBG73</v>
          </cell>
        </row>
        <row r="37">
          <cell r="A37" t="str">
            <v>Klinisk Onkologisk Afdeling</v>
          </cell>
          <cell r="B37" t="str">
            <v>*</v>
          </cell>
        </row>
        <row r="38">
          <cell r="A38" t="str">
            <v>Medicinsk Afdeling - Køge</v>
          </cell>
          <cell r="B38" t="str">
            <v>*</v>
          </cell>
        </row>
        <row r="39">
          <cell r="A39" t="str">
            <v>Medicinsk Afdeling - Roskilde</v>
          </cell>
          <cell r="B39" t="str">
            <v>*</v>
          </cell>
        </row>
        <row r="40">
          <cell r="A40" t="str">
            <v>Neurologisk Afdeling - Roskilde</v>
          </cell>
          <cell r="B40" t="str">
            <v>*</v>
          </cell>
        </row>
        <row r="41">
          <cell r="A41" t="str">
            <v>Ortopædkirurgisk Afdeling - Køge</v>
          </cell>
          <cell r="B41" t="str">
            <v>*</v>
          </cell>
        </row>
        <row r="42">
          <cell r="A42" t="str">
            <v>Patologiafdelingen - Region Sjælland</v>
          </cell>
          <cell r="B42" t="str">
            <v>*</v>
          </cell>
        </row>
        <row r="43">
          <cell r="A43" t="str">
            <v>Plastikkirurgisk og Brystkirurgisk Afd.</v>
          </cell>
          <cell r="B43" t="str">
            <v>*</v>
          </cell>
        </row>
        <row r="44">
          <cell r="A44" t="str">
            <v>Pædiatrisk Afdeling - Roskilde</v>
          </cell>
          <cell r="B44" t="str">
            <v>*</v>
          </cell>
        </row>
        <row r="45">
          <cell r="A45" t="str">
            <v>Reumatologisk Afdeling - Rosk.-Køge</v>
          </cell>
          <cell r="B45" t="str">
            <v>*</v>
          </cell>
        </row>
        <row r="46">
          <cell r="A46" t="str">
            <v>Sekretariat - Sygehusled. - Rosk.-Køge</v>
          </cell>
          <cell r="B46" t="str">
            <v>*</v>
          </cell>
        </row>
        <row r="47">
          <cell r="A47" t="str">
            <v>Stab - Roskilde-Køge</v>
          </cell>
          <cell r="B47" t="str">
            <v>*</v>
          </cell>
        </row>
        <row r="48">
          <cell r="A48" t="str">
            <v>Urologisk Afdeling</v>
          </cell>
          <cell r="B48" t="str">
            <v>*</v>
          </cell>
        </row>
        <row r="49">
          <cell r="A49" t="str">
            <v>Øjenafdelingen</v>
          </cell>
          <cell r="B49" t="str">
            <v>*</v>
          </cell>
        </row>
        <row r="50">
          <cell r="A50" t="str">
            <v>Øre-Næse-Hals-Kæbekir. Afd. - Rosk./Køge</v>
          </cell>
          <cell r="B50" t="str">
            <v>*</v>
          </cell>
        </row>
        <row r="51">
          <cell r="A51" t="str">
            <v>*</v>
          </cell>
          <cell r="B51" t="str">
            <v>*</v>
          </cell>
        </row>
        <row r="52">
          <cell r="A52" t="str">
            <v>*</v>
          </cell>
          <cell r="B52" t="str">
            <v>*</v>
          </cell>
        </row>
        <row r="53">
          <cell r="A53" t="str">
            <v>*</v>
          </cell>
          <cell r="B53" t="str">
            <v>*</v>
          </cell>
        </row>
        <row r="54">
          <cell r="B54" t="str">
            <v>*</v>
          </cell>
        </row>
        <row r="55">
          <cell r="B55" t="str">
            <v>*</v>
          </cell>
        </row>
        <row r="56">
          <cell r="B56" t="str">
            <v>*</v>
          </cell>
        </row>
        <row r="57">
          <cell r="B57" t="str">
            <v>*</v>
          </cell>
        </row>
        <row r="58">
          <cell r="B58" t="str">
            <v>*</v>
          </cell>
        </row>
        <row r="59">
          <cell r="B59" t="str">
            <v>*</v>
          </cell>
        </row>
        <row r="60">
          <cell r="B60" t="str">
            <v>*</v>
          </cell>
        </row>
        <row r="61">
          <cell r="B61" t="str">
            <v>*</v>
          </cell>
        </row>
        <row r="62">
          <cell r="B62" t="str">
            <v>*</v>
          </cell>
        </row>
        <row r="63">
          <cell r="B63" t="str">
            <v>*</v>
          </cell>
        </row>
        <row r="64">
          <cell r="B64" t="str">
            <v>*</v>
          </cell>
        </row>
        <row r="65">
          <cell r="B65" t="str">
            <v>*</v>
          </cell>
        </row>
        <row r="66">
          <cell r="B66" t="str">
            <v>*</v>
          </cell>
        </row>
        <row r="67">
          <cell r="B67" t="str">
            <v>*</v>
          </cell>
        </row>
        <row r="68">
          <cell r="B68" t="str">
            <v>*</v>
          </cell>
        </row>
        <row r="69">
          <cell r="B69" t="str">
            <v>*</v>
          </cell>
        </row>
        <row r="70">
          <cell r="B70" t="str">
            <v>*</v>
          </cell>
        </row>
        <row r="71">
          <cell r="B71" t="str">
            <v>*</v>
          </cell>
        </row>
        <row r="72">
          <cell r="B72" t="str">
            <v>*</v>
          </cell>
        </row>
        <row r="73">
          <cell r="B73" t="str">
            <v>*</v>
          </cell>
        </row>
        <row r="74">
          <cell r="B74" t="str">
            <v>*</v>
          </cell>
        </row>
        <row r="75">
          <cell r="B75" t="str">
            <v>*</v>
          </cell>
        </row>
        <row r="76">
          <cell r="B76" t="str">
            <v>*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Å2"/>
      <sheetName val="BLÅ"/>
      <sheetName val="GRÅ"/>
      <sheetName val=" område"/>
      <sheetName val="NSR"/>
      <sheetName val="SU"/>
      <sheetName val="HO"/>
      <sheetName val="NY"/>
      <sheetName val="Psyk"/>
      <sheetName val="SOC"/>
      <sheetName val="APO"/>
      <sheetName val="KS"/>
      <sheetName val="KØ"/>
      <sheetName val="KHR"/>
      <sheetName val="PRÆ"/>
      <sheetName val="PRIM"/>
      <sheetName val="IT"/>
      <sheetName val="LED"/>
      <sheetName val="RU"/>
      <sheetName val="KU"/>
      <sheetName val="PFI"/>
      <sheetName val="IKE"/>
      <sheetName val="RS"/>
    </sheetNames>
    <sheetDataSet>
      <sheetData sheetId="0"/>
      <sheetData sheetId="1"/>
      <sheetData sheetId="2"/>
      <sheetData sheetId="3">
        <row r="3">
          <cell r="B3" t="str">
            <v>khr-loen-team2@regionsjaelland.dk</v>
          </cell>
        </row>
        <row r="24">
          <cell r="A24" t="str">
            <v>Akutafdelingen - Køge</v>
          </cell>
          <cell r="B24" t="str">
            <v>Gynækologisk/Obstetrisk Afd. - Roskilde-ROGYOB</v>
          </cell>
        </row>
        <row r="25">
          <cell r="A25" t="str">
            <v>Anæstesiologisk Afdeling - Køge</v>
          </cell>
          <cell r="B25" t="str">
            <v>Af. for fød. 2 - Gyn og  Obs - Rosk.(VP)-ROGYOBAFF2</v>
          </cell>
        </row>
        <row r="26">
          <cell r="A26" t="str">
            <v>Anæstesiologisk Afdeling - Roskilde</v>
          </cell>
          <cell r="B26" t="str">
            <v>Afs for fød. 3 - Gyn og  Obs - Rosk.(VP)-ROGYOBAFF3</v>
          </cell>
        </row>
        <row r="27">
          <cell r="A27" t="str">
            <v>Billeddiagnostisk Afdeling - Rosk.-Køge</v>
          </cell>
          <cell r="B27" t="str">
            <v>Dagkirurgisk - Gyn/Obs - Roskilde-ROGYOBDAGK</v>
          </cell>
        </row>
        <row r="28">
          <cell r="A28" t="str">
            <v>Dermatologisk Afdeling - Roskilde</v>
          </cell>
          <cell r="B28" t="str">
            <v>Forskning - Gyn/Obs - Roskilde-ROGYOBFORS</v>
          </cell>
        </row>
        <row r="29">
          <cell r="A29" t="str">
            <v>Driftsafdelingen - Roskilde-Køge</v>
          </cell>
          <cell r="B29" t="str">
            <v>Fælles - Gyn/Obs - Roskilde-ROGYOBFÆLL</v>
          </cell>
        </row>
        <row r="30">
          <cell r="A30" t="str">
            <v>Generel - Roskilde/Køge</v>
          </cell>
          <cell r="B30" t="str">
            <v>Fælles3 - Gynæ. og  Obstet. - Rosk. (VP)-ROGYOBFÆL3</v>
          </cell>
        </row>
        <row r="31">
          <cell r="A31" t="str">
            <v>Gynækologisk/Obstetrisk Afd. - Roskilde</v>
          </cell>
          <cell r="B31" t="str">
            <v>Fødende FG - Gyn/Obs - Roskilde-ROGYOBFG</v>
          </cell>
        </row>
        <row r="32">
          <cell r="A32" t="str">
            <v>Hæmatologisk afdeling - Roskilde</v>
          </cell>
          <cell r="B32" t="str">
            <v>SP Fødende FG - Gyn/Obs - Roskilde-SPROGYOBFG</v>
          </cell>
        </row>
        <row r="33">
          <cell r="A33" t="str">
            <v>Kardiologisk Afdeling - Roskilde</v>
          </cell>
          <cell r="B33" t="str">
            <v>Gynækologi G76 - Gyn/Obs - Roskilde-ROGYOBG76</v>
          </cell>
        </row>
        <row r="34">
          <cell r="A34" t="str">
            <v>Kirurgisk Afdeling - Køge/Roskilde</v>
          </cell>
          <cell r="B34" t="str">
            <v>Instruk.jordemoder - Gyn/Obs - Roskilde-ROGYOBINJO</v>
          </cell>
        </row>
        <row r="35">
          <cell r="A35" t="str">
            <v>Klinisk Biokemisk Afdeling - SUH</v>
          </cell>
          <cell r="B35" t="str">
            <v>Lægesekretær - Gyn/Obs - Roskilde-ROGYOBLÆSE</v>
          </cell>
        </row>
        <row r="36">
          <cell r="A36" t="str">
            <v>Klinisk Fysiologisk/Nuklearmedicinsk Afd</v>
          </cell>
          <cell r="B36" t="str">
            <v>Svanger/barsel G73 - Gyn/Obs - Roskilde-ROGYOBG73</v>
          </cell>
        </row>
        <row r="37">
          <cell r="A37" t="str">
            <v>Klinisk Onkologisk Afdeling</v>
          </cell>
          <cell r="B37" t="str">
            <v>*</v>
          </cell>
        </row>
        <row r="38">
          <cell r="A38" t="str">
            <v>Medicinsk Afdeling - Køge</v>
          </cell>
          <cell r="B38" t="str">
            <v>*</v>
          </cell>
        </row>
        <row r="39">
          <cell r="A39" t="str">
            <v>Medicinsk Afdeling - Roskilde</v>
          </cell>
          <cell r="B39" t="str">
            <v>*</v>
          </cell>
        </row>
        <row r="40">
          <cell r="A40" t="str">
            <v>Neurologisk Afdeling - Roskilde</v>
          </cell>
          <cell r="B40" t="str">
            <v>*</v>
          </cell>
        </row>
        <row r="41">
          <cell r="A41" t="str">
            <v>Ortopædkirurgisk Afdeling - Køge</v>
          </cell>
          <cell r="B41" t="str">
            <v>*</v>
          </cell>
        </row>
        <row r="42">
          <cell r="A42" t="str">
            <v>Patologiafdelingen - Region Sjælland</v>
          </cell>
          <cell r="B42" t="str">
            <v>*</v>
          </cell>
        </row>
        <row r="43">
          <cell r="A43" t="str">
            <v>Plastikkirurgisk og Brystkirurgisk Afd.</v>
          </cell>
          <cell r="B43" t="str">
            <v>*</v>
          </cell>
        </row>
        <row r="44">
          <cell r="A44" t="str">
            <v>Pædiatrisk Afdeling - Roskilde</v>
          </cell>
          <cell r="B44" t="str">
            <v>*</v>
          </cell>
        </row>
        <row r="45">
          <cell r="A45" t="str">
            <v>Reumatologisk Afdeling - Rosk.-Køge</v>
          </cell>
          <cell r="B45" t="str">
            <v>*</v>
          </cell>
        </row>
        <row r="46">
          <cell r="A46" t="str">
            <v>Sekretariat - Sygehusled. - Rosk.-Køge</v>
          </cell>
          <cell r="B46" t="str">
            <v>*</v>
          </cell>
        </row>
        <row r="47">
          <cell r="A47" t="str">
            <v>Stab - Roskilde-Køge</v>
          </cell>
          <cell r="B47" t="str">
            <v>*</v>
          </cell>
        </row>
        <row r="48">
          <cell r="A48" t="str">
            <v>Urologisk Afdeling</v>
          </cell>
          <cell r="B48" t="str">
            <v>*</v>
          </cell>
        </row>
        <row r="49">
          <cell r="A49" t="str">
            <v>Øjenafdelingen</v>
          </cell>
          <cell r="B49" t="str">
            <v>*</v>
          </cell>
        </row>
        <row r="50">
          <cell r="A50" t="str">
            <v>Øre-Næse-Hals-Kæbekir. Afd. - Rosk./Køge</v>
          </cell>
          <cell r="B50" t="str">
            <v>*</v>
          </cell>
        </row>
        <row r="51">
          <cell r="A51" t="str">
            <v>*</v>
          </cell>
          <cell r="B51" t="str">
            <v>*</v>
          </cell>
        </row>
        <row r="52">
          <cell r="A52" t="str">
            <v>*</v>
          </cell>
          <cell r="B52" t="str">
            <v>*</v>
          </cell>
        </row>
        <row r="53">
          <cell r="A53" t="str">
            <v>*</v>
          </cell>
          <cell r="B53" t="str">
            <v>*</v>
          </cell>
        </row>
        <row r="54">
          <cell r="B54" t="str">
            <v>*</v>
          </cell>
        </row>
        <row r="55">
          <cell r="B55" t="str">
            <v>*</v>
          </cell>
        </row>
        <row r="56">
          <cell r="B56" t="str">
            <v>*</v>
          </cell>
        </row>
        <row r="57">
          <cell r="B57" t="str">
            <v>*</v>
          </cell>
        </row>
        <row r="58">
          <cell r="B58" t="str">
            <v>*</v>
          </cell>
        </row>
        <row r="59">
          <cell r="B59" t="str">
            <v>*</v>
          </cell>
        </row>
        <row r="60">
          <cell r="B60" t="str">
            <v>*</v>
          </cell>
        </row>
        <row r="61">
          <cell r="B61" t="str">
            <v>*</v>
          </cell>
        </row>
        <row r="62">
          <cell r="B62" t="str">
            <v>*</v>
          </cell>
        </row>
        <row r="63">
          <cell r="B63" t="str">
            <v>*</v>
          </cell>
        </row>
        <row r="64">
          <cell r="B64" t="str">
            <v>*</v>
          </cell>
        </row>
        <row r="65">
          <cell r="B65" t="str">
            <v>*</v>
          </cell>
        </row>
        <row r="66">
          <cell r="B66" t="str">
            <v>*</v>
          </cell>
        </row>
        <row r="67">
          <cell r="B67" t="str">
            <v>*</v>
          </cell>
        </row>
        <row r="68">
          <cell r="B68" t="str">
            <v>*</v>
          </cell>
        </row>
        <row r="69">
          <cell r="B69" t="str">
            <v>*</v>
          </cell>
        </row>
        <row r="70">
          <cell r="B70" t="str">
            <v>*</v>
          </cell>
        </row>
        <row r="71">
          <cell r="B71" t="str">
            <v>*</v>
          </cell>
        </row>
        <row r="72">
          <cell r="B72" t="str">
            <v>*</v>
          </cell>
        </row>
        <row r="73">
          <cell r="B73" t="str">
            <v>*</v>
          </cell>
        </row>
        <row r="74">
          <cell r="B74" t="str">
            <v>*</v>
          </cell>
        </row>
        <row r="75">
          <cell r="B75" t="str">
            <v>*</v>
          </cell>
        </row>
        <row r="76">
          <cell r="B76" t="str">
            <v>*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mråde"/>
      <sheetName val="menu"/>
      <sheetName val="nyansættelse"/>
      <sheetName val="ændring"/>
      <sheetName val="fratrædelse"/>
      <sheetName val="orlov"/>
      <sheetName val="lønaftale"/>
      <sheetName val="stillinger"/>
      <sheetName val="Ark2"/>
      <sheetName val="VP"/>
      <sheetName val="TR FTR AM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 t="str">
            <v>1. Reservelæge</v>
          </cell>
          <cell r="C2" t="str">
            <v>nej</v>
          </cell>
        </row>
        <row r="3">
          <cell r="A3" t="str">
            <v>1. Reservelæge i hoveduddannelse</v>
          </cell>
          <cell r="B3" t="str">
            <v>x</v>
          </cell>
          <cell r="C3" t="str">
            <v>nej</v>
          </cell>
        </row>
        <row r="4">
          <cell r="A4" t="str">
            <v>Administrerende direktør</v>
          </cell>
          <cell r="C4" t="str">
            <v>ja</v>
          </cell>
        </row>
        <row r="5">
          <cell r="A5" t="str">
            <v>Afdelingsbioanalytiker m. ledelsesansvar</v>
          </cell>
          <cell r="C5" t="str">
            <v>ja</v>
          </cell>
        </row>
        <row r="6">
          <cell r="A6" t="str">
            <v>Afdelingsergoterapeut m. ledelsesansvar</v>
          </cell>
          <cell r="C6" t="str">
            <v>ja</v>
          </cell>
        </row>
        <row r="7">
          <cell r="A7" t="str">
            <v>Afdelingsfysioterapeut m. ledelsesansvar</v>
          </cell>
          <cell r="C7" t="str">
            <v>ja</v>
          </cell>
        </row>
        <row r="8">
          <cell r="A8" t="str">
            <v>Afdelingsledelsessekretær</v>
          </cell>
          <cell r="C8" t="str">
            <v>nej</v>
          </cell>
        </row>
        <row r="9">
          <cell r="A9" t="str">
            <v>Afdelingsleder</v>
          </cell>
          <cell r="C9" t="str">
            <v>ja</v>
          </cell>
        </row>
        <row r="10">
          <cell r="A10" t="str">
            <v>Afdelingslæge</v>
          </cell>
          <cell r="C10" t="str">
            <v>nej</v>
          </cell>
        </row>
        <row r="11">
          <cell r="A11" t="str">
            <v>Afdelingslæge - centerchef</v>
          </cell>
          <cell r="C11" t="str">
            <v>nej</v>
          </cell>
        </row>
        <row r="12">
          <cell r="A12" t="str">
            <v>Afdelingsradiograf</v>
          </cell>
          <cell r="C12" t="str">
            <v>ja</v>
          </cell>
        </row>
        <row r="13">
          <cell r="A13" t="str">
            <v>Afdelingssygeplejerske</v>
          </cell>
          <cell r="C13" t="str">
            <v>ja</v>
          </cell>
        </row>
        <row r="14">
          <cell r="A14" t="str">
            <v>Agronom</v>
          </cell>
          <cell r="C14" t="str">
            <v>nej</v>
          </cell>
        </row>
        <row r="15">
          <cell r="A15" t="str">
            <v>Ambulancebehandler</v>
          </cell>
          <cell r="C15" t="str">
            <v>nej</v>
          </cell>
        </row>
        <row r="16">
          <cell r="A16" t="str">
            <v>Ansvarlig fysiker</v>
          </cell>
          <cell r="C16" t="str">
            <v>nej</v>
          </cell>
        </row>
        <row r="17">
          <cell r="A17" t="str">
            <v>Apoteker</v>
          </cell>
          <cell r="C17" t="str">
            <v>ja</v>
          </cell>
        </row>
        <row r="18">
          <cell r="A18" t="str">
            <v>Apoteksmedhjælper</v>
          </cell>
          <cell r="C18" t="str">
            <v>nej</v>
          </cell>
        </row>
        <row r="19">
          <cell r="A19" t="str">
            <v>Assistent</v>
          </cell>
          <cell r="C19" t="str">
            <v>nej</v>
          </cell>
        </row>
        <row r="20">
          <cell r="A20" t="str">
            <v>Assisterende specialeansvarlig overlæge</v>
          </cell>
          <cell r="C20" t="str">
            <v>nej</v>
          </cell>
        </row>
        <row r="21">
          <cell r="A21" t="str">
            <v>Audiologiassistent</v>
          </cell>
          <cell r="C21" t="str">
            <v>nej</v>
          </cell>
        </row>
        <row r="22">
          <cell r="A22" t="str">
            <v>Audiologiassistentelev</v>
          </cell>
          <cell r="C22" t="str">
            <v>nej</v>
          </cell>
        </row>
        <row r="23">
          <cell r="A23" t="str">
            <v>Audiologopæd</v>
          </cell>
          <cell r="C23" t="str">
            <v>nej</v>
          </cell>
        </row>
        <row r="24">
          <cell r="A24" t="str">
            <v>Bachelor</v>
          </cell>
          <cell r="C24" t="str">
            <v>nej</v>
          </cell>
        </row>
        <row r="25">
          <cell r="A25" t="str">
            <v>Bager</v>
          </cell>
          <cell r="C25" t="str">
            <v>nej</v>
          </cell>
        </row>
        <row r="26">
          <cell r="A26" t="str">
            <v>Beskyttet beskæftigelse</v>
          </cell>
          <cell r="C26" t="str">
            <v>nej</v>
          </cell>
        </row>
        <row r="27">
          <cell r="A27" t="str">
            <v>Beskæftigelsesvejleder</v>
          </cell>
          <cell r="C27" t="str">
            <v>nej</v>
          </cell>
        </row>
        <row r="28">
          <cell r="A28" t="str">
            <v>Bibliotekar</v>
          </cell>
          <cell r="C28" t="str">
            <v>nej</v>
          </cell>
        </row>
        <row r="29">
          <cell r="A29" t="str">
            <v>Bioanalytiker</v>
          </cell>
          <cell r="C29" t="str">
            <v>nej</v>
          </cell>
        </row>
        <row r="30">
          <cell r="A30" t="str">
            <v>Bioanalytikerunderviser</v>
          </cell>
          <cell r="C30" t="str">
            <v>nej</v>
          </cell>
        </row>
        <row r="31">
          <cell r="A31" t="str">
            <v>Biolog</v>
          </cell>
          <cell r="C31" t="str">
            <v>nej</v>
          </cell>
        </row>
        <row r="32">
          <cell r="A32" t="str">
            <v>Blikkenslager</v>
          </cell>
          <cell r="C32" t="str">
            <v>nej</v>
          </cell>
        </row>
        <row r="33">
          <cell r="A33" t="str">
            <v>Budget- og controllingchef</v>
          </cell>
          <cell r="C33" t="str">
            <v>ja</v>
          </cell>
        </row>
        <row r="34">
          <cell r="A34" t="str">
            <v>Byggechef</v>
          </cell>
          <cell r="C34" t="str">
            <v>ja</v>
          </cell>
        </row>
        <row r="35">
          <cell r="A35" t="str">
            <v>Byggeteknisk chef</v>
          </cell>
          <cell r="C35" t="str">
            <v>ja</v>
          </cell>
        </row>
        <row r="36">
          <cell r="A36" t="str">
            <v>Bygnings- og driftschef</v>
          </cell>
          <cell r="C36" t="str">
            <v>ja</v>
          </cell>
        </row>
        <row r="37">
          <cell r="A37" t="str">
            <v>Bygningskonstruktør</v>
          </cell>
          <cell r="C37" t="str">
            <v>nej</v>
          </cell>
        </row>
        <row r="38">
          <cell r="A38" t="str">
            <v>Centerchef</v>
          </cell>
          <cell r="C38" t="str">
            <v>ja</v>
          </cell>
        </row>
        <row r="39">
          <cell r="A39" t="str">
            <v>Centerdirektør</v>
          </cell>
          <cell r="C39" t="str">
            <v>ja</v>
          </cell>
        </row>
        <row r="40">
          <cell r="A40" t="str">
            <v>Change Manager</v>
          </cell>
          <cell r="C40" t="str">
            <v>nej</v>
          </cell>
        </row>
        <row r="41">
          <cell r="A41" t="str">
            <v>Chauffør</v>
          </cell>
          <cell r="C41" t="str">
            <v>nej</v>
          </cell>
        </row>
        <row r="42">
          <cell r="A42" t="str">
            <v>Chef for HR og Uddannelse</v>
          </cell>
          <cell r="C42" t="str">
            <v>ja</v>
          </cell>
        </row>
        <row r="43">
          <cell r="A43" t="str">
            <v>Chef for Indkøb og support</v>
          </cell>
          <cell r="C43" t="str">
            <v>ja</v>
          </cell>
        </row>
        <row r="44">
          <cell r="A44" t="str">
            <v>Chef for Informatik og Patientservice</v>
          </cell>
          <cell r="C44" t="str">
            <v>ja</v>
          </cell>
        </row>
        <row r="45">
          <cell r="A45" t="str">
            <v>Chef for Informationssikkerhed</v>
          </cell>
          <cell r="C45" t="str">
            <v>ja</v>
          </cell>
        </row>
        <row r="46">
          <cell r="A46" t="str">
            <v>Chef for Intern Kontrolenhed</v>
          </cell>
          <cell r="C46" t="str">
            <v>ja</v>
          </cell>
        </row>
        <row r="47">
          <cell r="A47" t="str">
            <v>Chef for Jura og forhandling</v>
          </cell>
          <cell r="C47" t="str">
            <v>ja</v>
          </cell>
        </row>
        <row r="48">
          <cell r="A48" t="str">
            <v>Chef for KS Regionshus</v>
          </cell>
          <cell r="C48" t="str">
            <v>ja</v>
          </cell>
        </row>
        <row r="49">
          <cell r="A49" t="str">
            <v>Chef for KU Sund</v>
          </cell>
          <cell r="C49" t="str">
            <v>ja</v>
          </cell>
        </row>
        <row r="50">
          <cell r="A50" t="str">
            <v>Chef for Kvalitet og Målstyring</v>
          </cell>
          <cell r="C50" t="str">
            <v>ja</v>
          </cell>
        </row>
        <row r="51">
          <cell r="A51" t="str">
            <v>Chef for Løn og personale</v>
          </cell>
          <cell r="C51" t="str">
            <v>ja</v>
          </cell>
        </row>
        <row r="52">
          <cell r="A52" t="str">
            <v>Chef for Medicoteknik</v>
          </cell>
          <cell r="C52" t="str">
            <v>ja</v>
          </cell>
        </row>
        <row r="53">
          <cell r="A53" t="str">
            <v>Chef for Regnskabsservice</v>
          </cell>
          <cell r="C53" t="str">
            <v>ja</v>
          </cell>
        </row>
        <row r="54">
          <cell r="A54" t="str">
            <v>Chef for Strategi og Plan</v>
          </cell>
          <cell r="C54" t="str">
            <v>ja</v>
          </cell>
        </row>
        <row r="55">
          <cell r="A55" t="str">
            <v>Chef for Teknik</v>
          </cell>
          <cell r="C55" t="str">
            <v>ja</v>
          </cell>
        </row>
        <row r="56">
          <cell r="A56" t="str">
            <v>Chef for Udbud</v>
          </cell>
          <cell r="C56" t="str">
            <v>ja</v>
          </cell>
        </row>
        <row r="57">
          <cell r="A57" t="str">
            <v>Chef for Uddannelse og kompetence</v>
          </cell>
          <cell r="C57" t="str">
            <v>ja</v>
          </cell>
        </row>
        <row r="58">
          <cell r="A58" t="str">
            <v>Chef Økonomi og Analyse</v>
          </cell>
          <cell r="C58" t="str">
            <v>ja</v>
          </cell>
        </row>
        <row r="59">
          <cell r="A59" t="str">
            <v>Cheffysiker</v>
          </cell>
          <cell r="C59" t="str">
            <v>ja</v>
          </cell>
        </row>
        <row r="60">
          <cell r="A60" t="str">
            <v>Chefkonsulent</v>
          </cell>
          <cell r="C60" t="str">
            <v>nej</v>
          </cell>
        </row>
        <row r="61">
          <cell r="A61" t="str">
            <v>Chefkonsulent (læge)</v>
          </cell>
          <cell r="C61" t="str">
            <v>nej</v>
          </cell>
        </row>
        <row r="62">
          <cell r="A62" t="str">
            <v>Chefsekretær</v>
          </cell>
          <cell r="C62" t="str">
            <v>nej</v>
          </cell>
        </row>
        <row r="63">
          <cell r="A63" t="str">
            <v>Chefsekretær/uddannelsesleder</v>
          </cell>
          <cell r="C63" t="str">
            <v>ja</v>
          </cell>
        </row>
        <row r="64">
          <cell r="A64" t="str">
            <v>Configuration Manager</v>
          </cell>
          <cell r="C64" t="str">
            <v>nej</v>
          </cell>
        </row>
        <row r="65">
          <cell r="A65" t="str">
            <v>Continuity Manager</v>
          </cell>
          <cell r="C65" t="str">
            <v>nej</v>
          </cell>
        </row>
        <row r="66">
          <cell r="A66" t="str">
            <v>Daglig leder</v>
          </cell>
          <cell r="C66" t="str">
            <v>ja</v>
          </cell>
        </row>
        <row r="67">
          <cell r="A67" t="str">
            <v>Data- og analysechef</v>
          </cell>
          <cell r="C67" t="str">
            <v>ja</v>
          </cell>
        </row>
        <row r="68">
          <cell r="A68" t="str">
            <v>Data- og planlægningschef</v>
          </cell>
          <cell r="C68" t="str">
            <v>ja</v>
          </cell>
        </row>
        <row r="69">
          <cell r="A69" t="str">
            <v>Datafagtekniker</v>
          </cell>
          <cell r="C69" t="str">
            <v>nej</v>
          </cell>
        </row>
        <row r="70">
          <cell r="A70" t="str">
            <v>Depotmedarbejder</v>
          </cell>
          <cell r="C70" t="str">
            <v>nej</v>
          </cell>
        </row>
        <row r="71">
          <cell r="A71" t="str">
            <v>Diakon</v>
          </cell>
          <cell r="C71" t="str">
            <v>nej</v>
          </cell>
        </row>
        <row r="72">
          <cell r="A72" t="str">
            <v>Direktør for Det nære sundhedsvæsen</v>
          </cell>
          <cell r="C72" t="str">
            <v>ja</v>
          </cell>
        </row>
        <row r="73">
          <cell r="A73" t="str">
            <v>Diverse undervisere</v>
          </cell>
          <cell r="C73" t="str">
            <v>nej</v>
          </cell>
        </row>
        <row r="74">
          <cell r="A74" t="str">
            <v>Diverse, ej fast løn</v>
          </cell>
          <cell r="C74" t="str">
            <v>nej</v>
          </cell>
        </row>
        <row r="75">
          <cell r="A75" t="str">
            <v>Diverse, ej fast løn (arbejdsskade)</v>
          </cell>
          <cell r="C75" t="str">
            <v>nej</v>
          </cell>
        </row>
        <row r="76">
          <cell r="A76" t="str">
            <v>Diverse, ej fast løn (forsikringer)</v>
          </cell>
          <cell r="C76" t="str">
            <v>nej</v>
          </cell>
        </row>
        <row r="77">
          <cell r="A77" t="str">
            <v>Diætist</v>
          </cell>
          <cell r="C77" t="str">
            <v>nej</v>
          </cell>
        </row>
        <row r="78">
          <cell r="A78" t="str">
            <v>DRG-Controller</v>
          </cell>
          <cell r="C78" t="str">
            <v>nej</v>
          </cell>
        </row>
        <row r="79">
          <cell r="A79" t="str">
            <v>Drifts- og sekretariatschef</v>
          </cell>
          <cell r="C79" t="str">
            <v>ja</v>
          </cell>
        </row>
        <row r="80">
          <cell r="A80" t="str">
            <v>Driftschef</v>
          </cell>
          <cell r="C80" t="str">
            <v>ja</v>
          </cell>
        </row>
        <row r="81">
          <cell r="A81" t="str">
            <v>Driftsleder</v>
          </cell>
          <cell r="C81" t="str">
            <v>ja</v>
          </cell>
        </row>
        <row r="82">
          <cell r="A82" t="str">
            <v>Driftstekniker</v>
          </cell>
          <cell r="C82" t="str">
            <v>nej</v>
          </cell>
        </row>
        <row r="83">
          <cell r="A83" t="str">
            <v>Efterindtægt</v>
          </cell>
          <cell r="C83" t="str">
            <v>nej</v>
          </cell>
        </row>
        <row r="84">
          <cell r="A84" t="str">
            <v>EGU-elev</v>
          </cell>
          <cell r="C84" t="str">
            <v>nej</v>
          </cell>
        </row>
        <row r="85">
          <cell r="A85" t="str">
            <v>Ejendomsservicetekniker</v>
          </cell>
          <cell r="C85" t="str">
            <v>nej</v>
          </cell>
        </row>
        <row r="86">
          <cell r="A86" t="str">
            <v>Ejendomsserviceteknikerelev</v>
          </cell>
          <cell r="C86" t="str">
            <v>nej</v>
          </cell>
        </row>
        <row r="87">
          <cell r="A87" t="str">
            <v>Elektriker</v>
          </cell>
          <cell r="C87" t="str">
            <v>nej</v>
          </cell>
        </row>
        <row r="88">
          <cell r="A88" t="str">
            <v>Elektrikerelev</v>
          </cell>
          <cell r="C88" t="str">
            <v>nej</v>
          </cell>
        </row>
        <row r="89">
          <cell r="A89" t="str">
            <v>Elektronikmekaniker</v>
          </cell>
          <cell r="C89" t="str">
            <v>nej</v>
          </cell>
        </row>
        <row r="90">
          <cell r="A90" t="str">
            <v>Elektroniktekniker</v>
          </cell>
          <cell r="C90" t="str">
            <v>nej</v>
          </cell>
        </row>
        <row r="91">
          <cell r="A91" t="str">
            <v>Enhedschef</v>
          </cell>
          <cell r="C91" t="str">
            <v>ja</v>
          </cell>
        </row>
        <row r="92">
          <cell r="A92" t="str">
            <v>Enhedsleder</v>
          </cell>
          <cell r="C92" t="str">
            <v>ja</v>
          </cell>
        </row>
        <row r="93">
          <cell r="A93" t="str">
            <v>Ergoterapeut</v>
          </cell>
          <cell r="C93" t="str">
            <v>nej</v>
          </cell>
        </row>
        <row r="94">
          <cell r="A94" t="str">
            <v>Erhvervsuddannet serviceassistent</v>
          </cell>
          <cell r="B94" t="str">
            <v>y</v>
          </cell>
          <cell r="C94" t="str">
            <v>nej</v>
          </cell>
        </row>
        <row r="95">
          <cell r="A95" t="str">
            <v>Ernæringsassistent</v>
          </cell>
          <cell r="C95" t="str">
            <v>nej</v>
          </cell>
        </row>
        <row r="96">
          <cell r="A96" t="str">
            <v>Ernæringsassistentelev</v>
          </cell>
          <cell r="C96" t="str">
            <v>nej</v>
          </cell>
        </row>
        <row r="97">
          <cell r="A97" t="str">
            <v>Faglig leder</v>
          </cell>
          <cell r="C97" t="str">
            <v>nej</v>
          </cell>
        </row>
        <row r="98">
          <cell r="A98" t="str">
            <v>Faglærer</v>
          </cell>
          <cell r="C98" t="str">
            <v>nej</v>
          </cell>
        </row>
        <row r="99">
          <cell r="A99" t="str">
            <v>Farmaceut</v>
          </cell>
          <cell r="C99" t="str">
            <v>nej</v>
          </cell>
        </row>
        <row r="100">
          <cell r="A100" t="str">
            <v>Farmaceutisk Chef</v>
          </cell>
          <cell r="C100" t="str">
            <v>ja</v>
          </cell>
        </row>
        <row r="101">
          <cell r="A101" t="str">
            <v>Farmakonom</v>
          </cell>
          <cell r="C101" t="str">
            <v>nej</v>
          </cell>
        </row>
        <row r="102">
          <cell r="A102" t="str">
            <v>Finans- og analysechef</v>
          </cell>
          <cell r="C102" t="str">
            <v>ja</v>
          </cell>
        </row>
        <row r="103">
          <cell r="A103" t="str">
            <v>Finans- og regnskabschef</v>
          </cell>
          <cell r="C103" t="str">
            <v>ja</v>
          </cell>
        </row>
        <row r="104">
          <cell r="A104" t="str">
            <v>Fodterapeut</v>
          </cell>
          <cell r="C104" t="str">
            <v>nej</v>
          </cell>
        </row>
        <row r="105">
          <cell r="A105" t="str">
            <v>Forbedringschef</v>
          </cell>
          <cell r="C105" t="str">
            <v>ja</v>
          </cell>
        </row>
        <row r="106">
          <cell r="A106" t="str">
            <v>Forsker (ikke læge)</v>
          </cell>
          <cell r="C106" t="str">
            <v>nej</v>
          </cell>
        </row>
        <row r="107">
          <cell r="A107" t="str">
            <v>Forsknings- og innovationschef</v>
          </cell>
          <cell r="C107" t="str">
            <v>ja</v>
          </cell>
        </row>
        <row r="108">
          <cell r="A108" t="str">
            <v>Forskningsassistent (ikke læge)</v>
          </cell>
          <cell r="C108" t="str">
            <v>nej</v>
          </cell>
        </row>
        <row r="109">
          <cell r="A109" t="str">
            <v>Forskningsassistent (læge)</v>
          </cell>
          <cell r="C109" t="str">
            <v>nej</v>
          </cell>
        </row>
        <row r="110">
          <cell r="A110" t="str">
            <v>Forskningskonsulent</v>
          </cell>
          <cell r="C110" t="str">
            <v>nej</v>
          </cell>
        </row>
        <row r="111">
          <cell r="A111" t="str">
            <v>Forskningskoordinator</v>
          </cell>
          <cell r="C111" t="str">
            <v>nej</v>
          </cell>
        </row>
        <row r="112">
          <cell r="A112" t="str">
            <v>Forskningsleder</v>
          </cell>
          <cell r="C112" t="str">
            <v>nej</v>
          </cell>
        </row>
        <row r="113">
          <cell r="A113" t="str">
            <v>Forskningslektor</v>
          </cell>
          <cell r="C113" t="str">
            <v>nej</v>
          </cell>
        </row>
        <row r="114">
          <cell r="A114" t="str">
            <v>Forskningsmedarbejder (ikke-læge)</v>
          </cell>
          <cell r="C114" t="str">
            <v>nej</v>
          </cell>
        </row>
        <row r="115">
          <cell r="A115" t="str">
            <v>Forskningsmedarbejder (læge)</v>
          </cell>
          <cell r="C115" t="str">
            <v>nej</v>
          </cell>
        </row>
        <row r="116">
          <cell r="A116" t="str">
            <v>Forskningsreservelæge</v>
          </cell>
          <cell r="C116" t="str">
            <v>nej</v>
          </cell>
        </row>
        <row r="117">
          <cell r="A117" t="str">
            <v>Forskningssekretær</v>
          </cell>
          <cell r="C117" t="str">
            <v>nej</v>
          </cell>
        </row>
        <row r="118">
          <cell r="A118" t="str">
            <v>Forskningssygeplejerske</v>
          </cell>
          <cell r="C118" t="str">
            <v>nej</v>
          </cell>
        </row>
        <row r="119">
          <cell r="A119" t="str">
            <v>Forstander</v>
          </cell>
          <cell r="C119" t="str">
            <v>ja</v>
          </cell>
        </row>
        <row r="120">
          <cell r="A120" t="str">
            <v>Funktionschef</v>
          </cell>
          <cell r="C120" t="str">
            <v>ja</v>
          </cell>
        </row>
        <row r="121">
          <cell r="A121" t="str">
            <v>Funktionsleder</v>
          </cell>
          <cell r="C121" t="str">
            <v>ja</v>
          </cell>
        </row>
        <row r="122">
          <cell r="A122" t="str">
            <v>Fysiker</v>
          </cell>
          <cell r="C122" t="str">
            <v>nej</v>
          </cell>
        </row>
        <row r="123">
          <cell r="A123" t="str">
            <v>Fysioterapeut</v>
          </cell>
          <cell r="C123" t="str">
            <v>nej</v>
          </cell>
        </row>
        <row r="124">
          <cell r="A124" t="str">
            <v>Gartner</v>
          </cell>
          <cell r="C124" t="str">
            <v>nej</v>
          </cell>
        </row>
        <row r="125">
          <cell r="A125" t="str">
            <v>Gartnerelev</v>
          </cell>
          <cell r="C125" t="str">
            <v>nej</v>
          </cell>
        </row>
        <row r="126">
          <cell r="A126" t="str">
            <v>GIS-medarbejder</v>
          </cell>
          <cell r="C126" t="str">
            <v>nej</v>
          </cell>
        </row>
        <row r="127">
          <cell r="A127" t="str">
            <v>Grafiker</v>
          </cell>
          <cell r="C127" t="str">
            <v>nej</v>
          </cell>
        </row>
        <row r="128">
          <cell r="A128" t="str">
            <v>Honorarlønnet</v>
          </cell>
          <cell r="C128" t="str">
            <v>nej</v>
          </cell>
        </row>
        <row r="129">
          <cell r="A129" t="str">
            <v>HR chef</v>
          </cell>
          <cell r="C129" t="str">
            <v>ja</v>
          </cell>
        </row>
        <row r="130">
          <cell r="A130" t="str">
            <v>HR direktør</v>
          </cell>
          <cell r="C130" t="str">
            <v>ja</v>
          </cell>
        </row>
        <row r="131">
          <cell r="A131" t="str">
            <v>HR konsulent</v>
          </cell>
          <cell r="C131" t="str">
            <v>nej</v>
          </cell>
        </row>
        <row r="132">
          <cell r="A132" t="str">
            <v>HR Lønkonsulent</v>
          </cell>
          <cell r="C132" t="str">
            <v>nej</v>
          </cell>
        </row>
        <row r="133">
          <cell r="A133" t="str">
            <v>HR udviklingschef</v>
          </cell>
          <cell r="C133" t="str">
            <v>ja</v>
          </cell>
        </row>
        <row r="134">
          <cell r="A134" t="str">
            <v>Husassistent</v>
          </cell>
          <cell r="C134" t="str">
            <v>nej</v>
          </cell>
        </row>
        <row r="135">
          <cell r="A135" t="str">
            <v>Husholdningsleder</v>
          </cell>
          <cell r="C135" t="str">
            <v>nej</v>
          </cell>
        </row>
        <row r="136">
          <cell r="A136" t="str">
            <v>Håndværker</v>
          </cell>
          <cell r="C136" t="str">
            <v>nej</v>
          </cell>
        </row>
        <row r="137">
          <cell r="A137" t="str">
            <v>IGU - Uuddannet personale</v>
          </cell>
          <cell r="C137" t="str">
            <v>nej</v>
          </cell>
        </row>
        <row r="138">
          <cell r="A138" t="str">
            <v>Ikke-uddannet lægesekretær</v>
          </cell>
          <cell r="C138" t="str">
            <v>nej</v>
          </cell>
        </row>
        <row r="139">
          <cell r="A139" t="str">
            <v>Indkøbschef</v>
          </cell>
          <cell r="C139" t="str">
            <v>ja</v>
          </cell>
        </row>
        <row r="140">
          <cell r="A140" t="str">
            <v>Indkøbskonsulent</v>
          </cell>
          <cell r="C140" t="str">
            <v>nej</v>
          </cell>
        </row>
        <row r="141">
          <cell r="A141" t="str">
            <v>Ingeniør</v>
          </cell>
          <cell r="C141" t="str">
            <v>nej</v>
          </cell>
        </row>
        <row r="142">
          <cell r="A142" t="str">
            <v>Innovationskonsulent</v>
          </cell>
          <cell r="C142" t="str">
            <v>nej</v>
          </cell>
        </row>
        <row r="143">
          <cell r="A143" t="str">
            <v>Instruktionsjordemoder</v>
          </cell>
          <cell r="C143" t="str">
            <v>nej</v>
          </cell>
        </row>
        <row r="144">
          <cell r="A144" t="str">
            <v>IT chef</v>
          </cell>
          <cell r="C144" t="str">
            <v>ja</v>
          </cell>
        </row>
        <row r="145">
          <cell r="A145" t="str">
            <v>IT direktør</v>
          </cell>
          <cell r="C145" t="str">
            <v>ja</v>
          </cell>
        </row>
        <row r="146">
          <cell r="A146" t="str">
            <v>IT elev</v>
          </cell>
          <cell r="C146" t="str">
            <v>nej</v>
          </cell>
        </row>
        <row r="147">
          <cell r="A147" t="str">
            <v>IT medarbejder</v>
          </cell>
          <cell r="C147" t="str">
            <v>nej</v>
          </cell>
        </row>
        <row r="148">
          <cell r="A148" t="str">
            <v>IT sikkerhedschef</v>
          </cell>
          <cell r="C148" t="str">
            <v>nej</v>
          </cell>
        </row>
        <row r="149">
          <cell r="A149" t="str">
            <v>Jordemoder</v>
          </cell>
          <cell r="C149" t="str">
            <v>nej</v>
          </cell>
        </row>
        <row r="150">
          <cell r="A150" t="str">
            <v>Jordemoderleder</v>
          </cell>
          <cell r="C150" t="str">
            <v>ja</v>
          </cell>
        </row>
        <row r="151">
          <cell r="A151" t="str">
            <v>Journalist</v>
          </cell>
          <cell r="C151" t="str">
            <v>nej</v>
          </cell>
        </row>
        <row r="152">
          <cell r="A152" t="str">
            <v>Journalistpraktikant</v>
          </cell>
          <cell r="C152" t="str">
            <v>nej</v>
          </cell>
        </row>
        <row r="153">
          <cell r="A153" t="str">
            <v>Jurist</v>
          </cell>
          <cell r="C153" t="str">
            <v>nej</v>
          </cell>
        </row>
        <row r="154">
          <cell r="A154" t="str">
            <v>Kantinechef</v>
          </cell>
          <cell r="C154" t="str">
            <v>ja</v>
          </cell>
        </row>
        <row r="155">
          <cell r="A155" t="str">
            <v>Kedelpasser</v>
          </cell>
          <cell r="C155" t="str">
            <v>nej</v>
          </cell>
        </row>
        <row r="156">
          <cell r="A156" t="str">
            <v>Kemiker</v>
          </cell>
          <cell r="C156" t="str">
            <v>nej</v>
          </cell>
        </row>
        <row r="157">
          <cell r="A157" t="str">
            <v>Kiropraktor</v>
          </cell>
          <cell r="C157" t="str">
            <v>nej</v>
          </cell>
        </row>
        <row r="158">
          <cell r="A158" t="str">
            <v>Kl. uddannelsesansvarlig sygeplejerske</v>
          </cell>
          <cell r="C158" t="str">
            <v>nej</v>
          </cell>
        </row>
        <row r="159">
          <cell r="A159" t="str">
            <v>Klinisk assistent</v>
          </cell>
          <cell r="C159" t="str">
            <v>nej</v>
          </cell>
        </row>
        <row r="160">
          <cell r="A160" t="str">
            <v>Klinisk funktionschef</v>
          </cell>
          <cell r="C160" t="str">
            <v>ja</v>
          </cell>
        </row>
        <row r="161">
          <cell r="A161" t="str">
            <v>Klinisk jordemoderspecialist</v>
          </cell>
          <cell r="C161" t="str">
            <v>nej</v>
          </cell>
        </row>
        <row r="162">
          <cell r="A162" t="str">
            <v>Klinisk jordemodersupervisor</v>
          </cell>
          <cell r="C162" t="str">
            <v>nej</v>
          </cell>
        </row>
        <row r="163">
          <cell r="A163" t="str">
            <v>Klinisk professor</v>
          </cell>
          <cell r="C163" t="str">
            <v>ja</v>
          </cell>
        </row>
        <row r="164">
          <cell r="A164" t="str">
            <v>Klinisk sygeplejespecialist</v>
          </cell>
          <cell r="C164" t="str">
            <v>nej</v>
          </cell>
        </row>
        <row r="165">
          <cell r="A165" t="str">
            <v>Klinisk sygeplejespecialist/lektor</v>
          </cell>
          <cell r="C165" t="str">
            <v>nej</v>
          </cell>
        </row>
        <row r="166">
          <cell r="A166" t="str">
            <v>Klinisk udviklingssygeplejerske</v>
          </cell>
          <cell r="C166" t="str">
            <v>nej</v>
          </cell>
        </row>
        <row r="167">
          <cell r="A167" t="str">
            <v>Klinisk udviklingsterapeut</v>
          </cell>
          <cell r="C167" t="str">
            <v>nej</v>
          </cell>
        </row>
        <row r="168">
          <cell r="A168" t="str">
            <v>Klinisk underviser</v>
          </cell>
          <cell r="C168" t="str">
            <v>nej</v>
          </cell>
        </row>
        <row r="169">
          <cell r="A169" t="str">
            <v>Kok</v>
          </cell>
          <cell r="C169" t="str">
            <v>nej</v>
          </cell>
        </row>
        <row r="170">
          <cell r="A170" t="str">
            <v>Kommunikationschef</v>
          </cell>
          <cell r="C170" t="str">
            <v>ja</v>
          </cell>
        </row>
        <row r="171">
          <cell r="A171" t="str">
            <v>Kommunikationskonsulent</v>
          </cell>
          <cell r="C171" t="str">
            <v>nej</v>
          </cell>
        </row>
        <row r="172">
          <cell r="A172" t="str">
            <v>Kommunikationsmedarbejder</v>
          </cell>
          <cell r="C172" t="str">
            <v>nej</v>
          </cell>
        </row>
        <row r="173">
          <cell r="A173" t="str">
            <v>Koncernbudgetchef</v>
          </cell>
          <cell r="C173" t="str">
            <v>ja</v>
          </cell>
        </row>
        <row r="174">
          <cell r="A174" t="str">
            <v>Koncerndirektør</v>
          </cell>
          <cell r="C174" t="str">
            <v>ja</v>
          </cell>
        </row>
        <row r="175">
          <cell r="A175" t="str">
            <v>Koncernsekretariatschef</v>
          </cell>
          <cell r="C175" t="str">
            <v>ja</v>
          </cell>
        </row>
        <row r="176">
          <cell r="A176" t="str">
            <v>Koncernøkonomichef</v>
          </cell>
          <cell r="C176" t="str">
            <v>ja</v>
          </cell>
        </row>
        <row r="177">
          <cell r="A177" t="str">
            <v>Konsulent</v>
          </cell>
          <cell r="C177" t="str">
            <v>nej</v>
          </cell>
        </row>
        <row r="178">
          <cell r="A178" t="str">
            <v>Konsulent (læge)</v>
          </cell>
          <cell r="C178" t="str">
            <v>nej</v>
          </cell>
        </row>
        <row r="179">
          <cell r="A179" t="str">
            <v>Kontorassistent</v>
          </cell>
          <cell r="C179" t="str">
            <v>nej</v>
          </cell>
        </row>
        <row r="180">
          <cell r="A180" t="str">
            <v>Kontorelev</v>
          </cell>
          <cell r="C180" t="str">
            <v>nej</v>
          </cell>
        </row>
        <row r="181">
          <cell r="A181" t="str">
            <v>Kontorserviceuddannet</v>
          </cell>
          <cell r="C181" t="str">
            <v>nej</v>
          </cell>
        </row>
        <row r="182">
          <cell r="A182" t="str">
            <v>Koordinator</v>
          </cell>
          <cell r="C182" t="str">
            <v>nej</v>
          </cell>
        </row>
        <row r="183">
          <cell r="A183" t="str">
            <v>Koordinator (læge)</v>
          </cell>
          <cell r="C183" t="str">
            <v>nej</v>
          </cell>
        </row>
        <row r="184">
          <cell r="A184" t="str">
            <v>Koordinerende overlæge med ledelsesfunkt</v>
          </cell>
          <cell r="C184" t="str">
            <v>ja</v>
          </cell>
        </row>
        <row r="185">
          <cell r="A185" t="str">
            <v>Koordinerende sygeplejerske</v>
          </cell>
          <cell r="C185" t="str">
            <v>nej</v>
          </cell>
        </row>
        <row r="186">
          <cell r="A186" t="str">
            <v>Kvalitets- og Leanchef</v>
          </cell>
          <cell r="C186" t="str">
            <v>ja</v>
          </cell>
        </row>
        <row r="187">
          <cell r="A187" t="str">
            <v>Kvalitetschef</v>
          </cell>
          <cell r="C187" t="str">
            <v>ja</v>
          </cell>
        </row>
        <row r="188">
          <cell r="A188" t="str">
            <v>Kvalitetsdirektør</v>
          </cell>
          <cell r="C188" t="str">
            <v>ja</v>
          </cell>
        </row>
        <row r="189">
          <cell r="A189" t="str">
            <v>Kvalitetskonsulent</v>
          </cell>
          <cell r="C189" t="str">
            <v>nej</v>
          </cell>
        </row>
        <row r="190">
          <cell r="A190" t="str">
            <v>Kvalitetskoordinator</v>
          </cell>
          <cell r="C190" t="str">
            <v>nej</v>
          </cell>
        </row>
        <row r="191">
          <cell r="A191" t="str">
            <v>Køkkenchef</v>
          </cell>
          <cell r="C191" t="str">
            <v>ja</v>
          </cell>
        </row>
        <row r="192">
          <cell r="A192" t="str">
            <v>Køkkenleder</v>
          </cell>
          <cell r="C192" t="str">
            <v>nej</v>
          </cell>
        </row>
        <row r="193">
          <cell r="A193" t="str">
            <v>Køkkenmedhjælper</v>
          </cell>
          <cell r="C193" t="str">
            <v>nej</v>
          </cell>
        </row>
        <row r="194">
          <cell r="A194" t="str">
            <v>Laborant</v>
          </cell>
          <cell r="C194" t="str">
            <v>nej</v>
          </cell>
        </row>
        <row r="195">
          <cell r="A195" t="str">
            <v>Ledelseskonsulent</v>
          </cell>
          <cell r="C195" t="str">
            <v>nej</v>
          </cell>
        </row>
        <row r="196">
          <cell r="A196" t="str">
            <v>Ledende bioanalytiker</v>
          </cell>
          <cell r="C196" t="str">
            <v>ja</v>
          </cell>
        </row>
        <row r="197">
          <cell r="A197" t="str">
            <v>Ledende chefjordemoder</v>
          </cell>
          <cell r="C197" t="str">
            <v>ja</v>
          </cell>
        </row>
        <row r="198">
          <cell r="A198" t="str">
            <v>Ledende ergoterapeut</v>
          </cell>
          <cell r="C198" t="str">
            <v>ja</v>
          </cell>
        </row>
        <row r="199">
          <cell r="A199" t="str">
            <v>Ledende farmaceut</v>
          </cell>
          <cell r="C199" t="str">
            <v>ja</v>
          </cell>
        </row>
        <row r="200">
          <cell r="A200" t="str">
            <v>Ledende farmakonom</v>
          </cell>
          <cell r="C200" t="str">
            <v>ja</v>
          </cell>
        </row>
        <row r="201">
          <cell r="A201" t="str">
            <v>Ledende fysioterapeut</v>
          </cell>
          <cell r="C201" t="str">
            <v>ja</v>
          </cell>
        </row>
        <row r="202">
          <cell r="A202" t="str">
            <v>Ledende lægesekretær</v>
          </cell>
          <cell r="C202" t="str">
            <v>ja</v>
          </cell>
        </row>
        <row r="203">
          <cell r="A203" t="str">
            <v>Ledende overbioanalytiker</v>
          </cell>
          <cell r="C203" t="str">
            <v>ja</v>
          </cell>
        </row>
        <row r="204">
          <cell r="A204" t="str">
            <v>Ledende overfysioterapeut</v>
          </cell>
          <cell r="C204" t="str">
            <v>ja</v>
          </cell>
        </row>
        <row r="205">
          <cell r="A205" t="str">
            <v>Ledende overlæge</v>
          </cell>
          <cell r="C205" t="str">
            <v>ja</v>
          </cell>
        </row>
        <row r="206">
          <cell r="A206" t="str">
            <v>Ledende overradiograf</v>
          </cell>
          <cell r="C206" t="str">
            <v>ja</v>
          </cell>
        </row>
        <row r="207">
          <cell r="A207" t="str">
            <v>Ledende oversygeplejerske</v>
          </cell>
          <cell r="C207" t="str">
            <v>ja</v>
          </cell>
        </row>
        <row r="208">
          <cell r="A208" t="str">
            <v>Ledende overtandlæge</v>
          </cell>
          <cell r="C208" t="str">
            <v>ja</v>
          </cell>
        </row>
        <row r="209">
          <cell r="A209" t="str">
            <v>Ledende socialrådgiver</v>
          </cell>
          <cell r="C209" t="str">
            <v>ja</v>
          </cell>
        </row>
        <row r="210">
          <cell r="A210" t="str">
            <v>Ledende telefonist</v>
          </cell>
          <cell r="C210" t="str">
            <v>ja</v>
          </cell>
        </row>
        <row r="211">
          <cell r="A211" t="str">
            <v>Leder af journalarkiv</v>
          </cell>
          <cell r="C211" t="str">
            <v>ja</v>
          </cell>
        </row>
        <row r="212">
          <cell r="A212" t="str">
            <v>Leder af kopifunktion</v>
          </cell>
          <cell r="C212" t="str">
            <v>ja</v>
          </cell>
        </row>
        <row r="213">
          <cell r="A213" t="str">
            <v>Leder af PsykInfo</v>
          </cell>
          <cell r="C213" t="str">
            <v>ja</v>
          </cell>
        </row>
        <row r="214">
          <cell r="A214" t="str">
            <v>Leder/mellemleder/specialist</v>
          </cell>
          <cell r="C214" t="str">
            <v>nej</v>
          </cell>
        </row>
        <row r="215">
          <cell r="A215" t="str">
            <v>Logistikchef</v>
          </cell>
          <cell r="C215" t="str">
            <v>ja</v>
          </cell>
        </row>
        <row r="216">
          <cell r="A216" t="str">
            <v>Logistikportør</v>
          </cell>
          <cell r="C216" t="str">
            <v>nej</v>
          </cell>
        </row>
        <row r="217">
          <cell r="A217" t="str">
            <v>Lægesekretær</v>
          </cell>
          <cell r="C217" t="str">
            <v>nej</v>
          </cell>
        </row>
        <row r="218">
          <cell r="A218" t="str">
            <v>Lægesekretærelev</v>
          </cell>
          <cell r="C218" t="str">
            <v>nej</v>
          </cell>
        </row>
        <row r="219">
          <cell r="A219" t="str">
            <v>Lærer/overlærer</v>
          </cell>
          <cell r="C219" t="str">
            <v>nej</v>
          </cell>
        </row>
        <row r="220">
          <cell r="A220" t="str">
            <v>Lærling</v>
          </cell>
          <cell r="C220" t="str">
            <v>nej</v>
          </cell>
        </row>
        <row r="221">
          <cell r="A221" t="str">
            <v>Magister</v>
          </cell>
          <cell r="C221" t="str">
            <v>nej</v>
          </cell>
        </row>
        <row r="222">
          <cell r="A222" t="str">
            <v>Maler</v>
          </cell>
          <cell r="C222" t="str">
            <v>nej</v>
          </cell>
        </row>
        <row r="223">
          <cell r="A223" t="str">
            <v>Malerelev</v>
          </cell>
          <cell r="C223" t="str">
            <v>nej</v>
          </cell>
        </row>
        <row r="224">
          <cell r="A224" t="str">
            <v>Maskinarbejder</v>
          </cell>
          <cell r="C224" t="str">
            <v>nej</v>
          </cell>
        </row>
        <row r="225">
          <cell r="A225" t="str">
            <v>Maskinmester</v>
          </cell>
          <cell r="C225" t="str">
            <v>nej</v>
          </cell>
        </row>
        <row r="226">
          <cell r="A226" t="str">
            <v>Medicinstuderende</v>
          </cell>
          <cell r="C226" t="str">
            <v>nej</v>
          </cell>
        </row>
        <row r="227">
          <cell r="A227" t="str">
            <v>Medicotekniker</v>
          </cell>
          <cell r="C227" t="str">
            <v>nej</v>
          </cell>
        </row>
        <row r="228">
          <cell r="A228" t="str">
            <v>Medicoteknisk chef</v>
          </cell>
          <cell r="C228" t="str">
            <v>ja</v>
          </cell>
        </row>
        <row r="229">
          <cell r="A229" t="str">
            <v>Medicoteknisk leder</v>
          </cell>
          <cell r="C229" t="str">
            <v>ja</v>
          </cell>
        </row>
        <row r="230">
          <cell r="A230" t="str">
            <v>Mediemedarbejder</v>
          </cell>
          <cell r="C230" t="str">
            <v>nej</v>
          </cell>
        </row>
        <row r="231">
          <cell r="A231" t="str">
            <v>Miljøchef</v>
          </cell>
          <cell r="C231" t="str">
            <v>ja</v>
          </cell>
        </row>
        <row r="232">
          <cell r="A232" t="str">
            <v>Miljødirektør</v>
          </cell>
          <cell r="C232" t="str">
            <v>ja</v>
          </cell>
        </row>
        <row r="233">
          <cell r="A233" t="str">
            <v>Molekylærbiolog</v>
          </cell>
          <cell r="C233" t="str">
            <v>nej</v>
          </cell>
        </row>
        <row r="234">
          <cell r="A234" t="str">
            <v>Montør</v>
          </cell>
          <cell r="C234" t="str">
            <v>nej</v>
          </cell>
        </row>
        <row r="235">
          <cell r="A235" t="str">
            <v>Murer</v>
          </cell>
          <cell r="C235" t="str">
            <v>nej</v>
          </cell>
        </row>
        <row r="236">
          <cell r="A236" t="str">
            <v>Musikterapeut</v>
          </cell>
          <cell r="C236" t="str">
            <v>nej</v>
          </cell>
        </row>
        <row r="237">
          <cell r="A237" t="str">
            <v>Neurofysiologiassistent</v>
          </cell>
          <cell r="C237" t="str">
            <v>nej</v>
          </cell>
        </row>
        <row r="238">
          <cell r="A238" t="str">
            <v>Neurofysiologiassistentelev</v>
          </cell>
          <cell r="C238" t="str">
            <v>nej</v>
          </cell>
        </row>
        <row r="239">
          <cell r="A239" t="str">
            <v>Næstformand, Regionsråd</v>
          </cell>
          <cell r="C239" t="str">
            <v>nej</v>
          </cell>
        </row>
        <row r="240">
          <cell r="A240" t="str">
            <v>Områdeleder</v>
          </cell>
          <cell r="C240" t="str">
            <v>ja</v>
          </cell>
        </row>
        <row r="241">
          <cell r="A241" t="str">
            <v>Omsorgsmedhjælper</v>
          </cell>
          <cell r="C241" t="str">
            <v>nej</v>
          </cell>
        </row>
        <row r="242">
          <cell r="A242" t="str">
            <v>Ortoptist</v>
          </cell>
          <cell r="C242" t="str">
            <v>nej</v>
          </cell>
        </row>
        <row r="243">
          <cell r="A243" t="str">
            <v>Overlæge</v>
          </cell>
          <cell r="C243" t="str">
            <v>nej</v>
          </cell>
        </row>
        <row r="244">
          <cell r="A244" t="str">
            <v>Overlæge - individuel aflønning</v>
          </cell>
          <cell r="C244" t="str">
            <v>nej</v>
          </cell>
        </row>
        <row r="245">
          <cell r="A245" t="str">
            <v>Overlæge - konstitueret YL</v>
          </cell>
          <cell r="C245" t="str">
            <v>nej</v>
          </cell>
        </row>
        <row r="246">
          <cell r="A246" t="str">
            <v>Overlæge med ledelsesansvar</v>
          </cell>
          <cell r="C246" t="str">
            <v>ja</v>
          </cell>
        </row>
        <row r="247">
          <cell r="A247" t="str">
            <v>Overlæge/lektor</v>
          </cell>
          <cell r="C247" t="str">
            <v>nej</v>
          </cell>
        </row>
        <row r="248">
          <cell r="A248" t="str">
            <v>Overlæge/Professor</v>
          </cell>
          <cell r="C248" t="str">
            <v>nej</v>
          </cell>
        </row>
        <row r="249">
          <cell r="A249" t="str">
            <v>Oversygeplejerske</v>
          </cell>
          <cell r="C249" t="str">
            <v>ja</v>
          </cell>
        </row>
        <row r="250">
          <cell r="A250" t="str">
            <v>Oversygeplejerske ul</v>
          </cell>
          <cell r="C250" t="str">
            <v>nej</v>
          </cell>
        </row>
        <row r="251">
          <cell r="A251" t="str">
            <v>Overtandlæge</v>
          </cell>
          <cell r="C251" t="str">
            <v>nej</v>
          </cell>
        </row>
        <row r="252">
          <cell r="A252" t="str">
            <v>Paramediciner</v>
          </cell>
          <cell r="C252" t="str">
            <v>nej</v>
          </cell>
        </row>
        <row r="253">
          <cell r="A253" t="str">
            <v>Patientrådgiver</v>
          </cell>
          <cell r="C253" t="str">
            <v>nej</v>
          </cell>
        </row>
        <row r="254">
          <cell r="A254" t="str">
            <v>Patientvejleder</v>
          </cell>
          <cell r="C254" t="str">
            <v>nej</v>
          </cell>
        </row>
        <row r="255">
          <cell r="A255" t="str">
            <v>Pedel</v>
          </cell>
          <cell r="C255" t="str">
            <v>nej</v>
          </cell>
        </row>
        <row r="256">
          <cell r="A256" t="str">
            <v>Pedelmedhjælper</v>
          </cell>
          <cell r="C256" t="str">
            <v>nej</v>
          </cell>
        </row>
        <row r="257">
          <cell r="A257" t="str">
            <v>PEER-medarbejder</v>
          </cell>
          <cell r="C257" t="str">
            <v>nej</v>
          </cell>
        </row>
        <row r="258">
          <cell r="A258" t="str">
            <v>Personlig ass. (ikke lægestud.)</v>
          </cell>
          <cell r="C258" t="str">
            <v>nej</v>
          </cell>
        </row>
        <row r="259">
          <cell r="A259" t="str">
            <v>Ph.d. Studerende (ikke læge)</v>
          </cell>
          <cell r="C259" t="str">
            <v>nej</v>
          </cell>
        </row>
        <row r="260">
          <cell r="A260" t="str">
            <v>Ph.d. Studerende (læge)</v>
          </cell>
          <cell r="C260" t="str">
            <v>nej</v>
          </cell>
        </row>
        <row r="261">
          <cell r="A261" t="str">
            <v>Piccolo/Piccoline</v>
          </cell>
          <cell r="C261" t="str">
            <v>nej</v>
          </cell>
        </row>
        <row r="262">
          <cell r="A262" t="str">
            <v>Planlægningsassistent</v>
          </cell>
          <cell r="C262" t="str">
            <v>nej</v>
          </cell>
        </row>
        <row r="263">
          <cell r="A263" t="str">
            <v>Planlægningschef</v>
          </cell>
          <cell r="C263" t="str">
            <v>ja</v>
          </cell>
        </row>
        <row r="264">
          <cell r="A264" t="str">
            <v>Planlægningskonsulent</v>
          </cell>
          <cell r="C264" t="str">
            <v>nej</v>
          </cell>
        </row>
        <row r="265">
          <cell r="A265" t="str">
            <v>Plejehjemsassistent</v>
          </cell>
          <cell r="C265" t="str">
            <v>nej</v>
          </cell>
        </row>
        <row r="266">
          <cell r="A266" t="str">
            <v>Plejer</v>
          </cell>
          <cell r="C266" t="str">
            <v>nej</v>
          </cell>
        </row>
        <row r="267">
          <cell r="A267" t="str">
            <v>PMO chef</v>
          </cell>
          <cell r="C267" t="str">
            <v>ja</v>
          </cell>
        </row>
        <row r="268">
          <cell r="A268" t="str">
            <v>Portør</v>
          </cell>
          <cell r="C268" t="str">
            <v>nej</v>
          </cell>
        </row>
        <row r="269">
          <cell r="A269" t="str">
            <v>Portøraspirant</v>
          </cell>
          <cell r="C269" t="str">
            <v>nej</v>
          </cell>
        </row>
        <row r="270">
          <cell r="A270" t="str">
            <v>Post doc. biolog</v>
          </cell>
          <cell r="C270" t="str">
            <v>nej</v>
          </cell>
        </row>
        <row r="271">
          <cell r="A271" t="str">
            <v>Post doc. fysioterapeut</v>
          </cell>
          <cell r="C271" t="str">
            <v>nej</v>
          </cell>
        </row>
        <row r="272">
          <cell r="A272" t="str">
            <v>Post doc. reservelæge</v>
          </cell>
          <cell r="C272" t="str">
            <v>nej</v>
          </cell>
        </row>
        <row r="273">
          <cell r="A273" t="str">
            <v>Post doc. sygeplejerske</v>
          </cell>
          <cell r="C273" t="str">
            <v>nej</v>
          </cell>
        </row>
        <row r="274">
          <cell r="A274" t="str">
            <v>Post.doc. akademiker</v>
          </cell>
          <cell r="C274" t="str">
            <v>nej</v>
          </cell>
        </row>
        <row r="275">
          <cell r="A275" t="str">
            <v>Postmedarbejder</v>
          </cell>
          <cell r="C275" t="str">
            <v>nej</v>
          </cell>
        </row>
        <row r="276">
          <cell r="A276" t="str">
            <v>Praksischef</v>
          </cell>
          <cell r="C276" t="str">
            <v>ja</v>
          </cell>
        </row>
        <row r="277">
          <cell r="A277" t="str">
            <v>Praksiskonsulent</v>
          </cell>
          <cell r="C277" t="str">
            <v>nej</v>
          </cell>
        </row>
        <row r="278">
          <cell r="A278" t="str">
            <v>Praksismanager</v>
          </cell>
          <cell r="C278" t="str">
            <v>ja</v>
          </cell>
        </row>
        <row r="279">
          <cell r="A279" t="str">
            <v>Pressechef</v>
          </cell>
          <cell r="C279" t="str">
            <v>ja</v>
          </cell>
        </row>
        <row r="280">
          <cell r="A280" t="str">
            <v>Proceskoordinator</v>
          </cell>
          <cell r="C280" t="str">
            <v>nej</v>
          </cell>
        </row>
        <row r="281">
          <cell r="A281" t="str">
            <v>Produktions- og Planlægningschef</v>
          </cell>
          <cell r="C281" t="str">
            <v>ja</v>
          </cell>
        </row>
        <row r="282">
          <cell r="A282" t="str">
            <v>Produktionsassistent</v>
          </cell>
          <cell r="C282" t="str">
            <v>nej</v>
          </cell>
        </row>
        <row r="283">
          <cell r="A283" t="str">
            <v>Produktionsdirektør</v>
          </cell>
          <cell r="C283" t="str">
            <v>ja</v>
          </cell>
        </row>
        <row r="284">
          <cell r="A284" t="str">
            <v>Produktionsleder</v>
          </cell>
          <cell r="C284" t="str">
            <v>ja</v>
          </cell>
        </row>
        <row r="285">
          <cell r="A285" t="str">
            <v>Projektchef</v>
          </cell>
          <cell r="C285" t="str">
            <v>ja</v>
          </cell>
        </row>
        <row r="286">
          <cell r="A286" t="str">
            <v>Projektchef (læge)</v>
          </cell>
          <cell r="C286" t="str">
            <v>ja</v>
          </cell>
        </row>
        <row r="287">
          <cell r="A287" t="str">
            <v>Projektchef u/personaleledelse</v>
          </cell>
          <cell r="C287" t="str">
            <v>nej</v>
          </cell>
        </row>
        <row r="288">
          <cell r="A288" t="str">
            <v>Projektkonsulent</v>
          </cell>
          <cell r="C288" t="str">
            <v>nej</v>
          </cell>
        </row>
        <row r="289">
          <cell r="A289" t="str">
            <v>Projektkoordinator</v>
          </cell>
          <cell r="C289" t="str">
            <v>nej</v>
          </cell>
        </row>
        <row r="290">
          <cell r="A290" t="str">
            <v>Projektleder</v>
          </cell>
          <cell r="C290" t="str">
            <v>nej</v>
          </cell>
        </row>
        <row r="291">
          <cell r="A291" t="str">
            <v>Projektleder (læge)</v>
          </cell>
          <cell r="C291" t="str">
            <v>nej</v>
          </cell>
        </row>
        <row r="292">
          <cell r="A292" t="str">
            <v>Projektmedarbejder</v>
          </cell>
          <cell r="C292" t="str">
            <v>nej</v>
          </cell>
        </row>
        <row r="293">
          <cell r="A293" t="str">
            <v>Projektsygeplejerske</v>
          </cell>
          <cell r="C293" t="str">
            <v>nej</v>
          </cell>
        </row>
        <row r="294">
          <cell r="A294" t="str">
            <v>Præhospital Direktør</v>
          </cell>
          <cell r="C294" t="str">
            <v>ja</v>
          </cell>
        </row>
        <row r="295">
          <cell r="A295" t="str">
            <v>Præhospital lægelig chef</v>
          </cell>
          <cell r="C295" t="str">
            <v>ja</v>
          </cell>
        </row>
        <row r="296">
          <cell r="A296" t="str">
            <v>Psykiatridirektør</v>
          </cell>
          <cell r="C296" t="str">
            <v>ja</v>
          </cell>
        </row>
        <row r="297">
          <cell r="A297" t="str">
            <v>Psykiatrisk medhjælper</v>
          </cell>
          <cell r="C297" t="str">
            <v>nej</v>
          </cell>
        </row>
        <row r="298">
          <cell r="A298" t="str">
            <v>Psykolog</v>
          </cell>
          <cell r="C298" t="str">
            <v>nej</v>
          </cell>
        </row>
        <row r="299">
          <cell r="A299" t="str">
            <v>Psykolog uddannelsesstilling</v>
          </cell>
          <cell r="C299" t="str">
            <v>nej</v>
          </cell>
        </row>
        <row r="300">
          <cell r="A300" t="str">
            <v>Psykologfaglig ledende koordinator</v>
          </cell>
          <cell r="C300" t="str">
            <v>ja</v>
          </cell>
        </row>
        <row r="301">
          <cell r="A301" t="str">
            <v>Psykomotorisk terapeut</v>
          </cell>
          <cell r="C301" t="str">
            <v>nej</v>
          </cell>
        </row>
        <row r="302">
          <cell r="A302" t="str">
            <v>Pædagog</v>
          </cell>
          <cell r="C302" t="str">
            <v>nej</v>
          </cell>
        </row>
        <row r="303">
          <cell r="A303" t="str">
            <v>Pædagogisk assistent</v>
          </cell>
          <cell r="C303" t="str">
            <v>nej</v>
          </cell>
        </row>
        <row r="304">
          <cell r="A304" t="str">
            <v>Pædagogisk assistentelev</v>
          </cell>
          <cell r="C304" t="str">
            <v>nej</v>
          </cell>
        </row>
        <row r="305">
          <cell r="A305" t="str">
            <v>Pædagogisk konsulent</v>
          </cell>
          <cell r="C305" t="str">
            <v>nej</v>
          </cell>
        </row>
        <row r="306">
          <cell r="A306" t="str">
            <v>Pædagogmedhjælper</v>
          </cell>
          <cell r="C306" t="str">
            <v>nej</v>
          </cell>
        </row>
        <row r="307">
          <cell r="A307" t="str">
            <v>Pædagogstuderende</v>
          </cell>
          <cell r="C307" t="str">
            <v>nej</v>
          </cell>
        </row>
        <row r="308">
          <cell r="A308" t="str">
            <v>Radiograf</v>
          </cell>
          <cell r="C308" t="str">
            <v>nej</v>
          </cell>
        </row>
        <row r="309">
          <cell r="A309" t="str">
            <v>Regionsbetjent</v>
          </cell>
          <cell r="C309" t="str">
            <v>nej</v>
          </cell>
        </row>
        <row r="310">
          <cell r="A310" t="str">
            <v>Regionsrådsformand</v>
          </cell>
          <cell r="C310" t="str">
            <v>nej</v>
          </cell>
        </row>
        <row r="311">
          <cell r="A311" t="str">
            <v>Regionsrådsmedlem</v>
          </cell>
          <cell r="C311" t="str">
            <v>nej</v>
          </cell>
        </row>
        <row r="312">
          <cell r="A312" t="str">
            <v>Regnskabskonsulent</v>
          </cell>
          <cell r="C312" t="str">
            <v>nej</v>
          </cell>
        </row>
        <row r="313">
          <cell r="A313" t="str">
            <v>Rengøringsassistent</v>
          </cell>
          <cell r="C313" t="str">
            <v>nej</v>
          </cell>
        </row>
        <row r="314">
          <cell r="A314" t="str">
            <v>Reparatør</v>
          </cell>
          <cell r="C314" t="str">
            <v>nej</v>
          </cell>
        </row>
        <row r="315">
          <cell r="A315" t="str">
            <v>Reservelæge</v>
          </cell>
          <cell r="C315" t="str">
            <v>nej</v>
          </cell>
        </row>
        <row r="316">
          <cell r="A316" t="str">
            <v>Reservelæge i hoveduddannelse</v>
          </cell>
          <cell r="B316" t="str">
            <v>x</v>
          </cell>
          <cell r="C316" t="str">
            <v>nej</v>
          </cell>
        </row>
        <row r="317">
          <cell r="A317" t="str">
            <v>Reservelæge i intro</v>
          </cell>
          <cell r="B317" t="str">
            <v>x</v>
          </cell>
          <cell r="C317" t="str">
            <v>nej</v>
          </cell>
        </row>
        <row r="318">
          <cell r="A318" t="str">
            <v>Reservelæge i klinisk basisuddannelse</v>
          </cell>
          <cell r="B318" t="str">
            <v>x</v>
          </cell>
          <cell r="C318" t="str">
            <v>nej</v>
          </cell>
        </row>
        <row r="319">
          <cell r="A319" t="str">
            <v>Ris/Pacs administrator</v>
          </cell>
          <cell r="C319" t="str">
            <v>nej</v>
          </cell>
        </row>
        <row r="320">
          <cell r="A320" t="str">
            <v>Riskmanager</v>
          </cell>
          <cell r="C320" t="str">
            <v>nej</v>
          </cell>
        </row>
        <row r="321">
          <cell r="A321" t="str">
            <v>Råd og Nævnsmedlem</v>
          </cell>
          <cell r="C321" t="str">
            <v>nej</v>
          </cell>
        </row>
        <row r="322">
          <cell r="A322" t="str">
            <v>Scholarstipendiat/Ph.D. studerende</v>
          </cell>
          <cell r="C322" t="str">
            <v>nej</v>
          </cell>
        </row>
        <row r="323">
          <cell r="A323" t="str">
            <v>Sekretariatschef</v>
          </cell>
          <cell r="C323" t="str">
            <v>ja</v>
          </cell>
        </row>
        <row r="324">
          <cell r="A324" t="str">
            <v>Sekretariatsleder</v>
          </cell>
          <cell r="C324" t="str">
            <v>ja</v>
          </cell>
        </row>
        <row r="325">
          <cell r="A325" t="str">
            <v>Sekretariatsmedarbejder</v>
          </cell>
          <cell r="C325" t="str">
            <v>nej</v>
          </cell>
        </row>
        <row r="326">
          <cell r="A326" t="str">
            <v>Sekretær</v>
          </cell>
          <cell r="C326" t="str">
            <v>nej</v>
          </cell>
        </row>
        <row r="327">
          <cell r="A327" t="str">
            <v>Sektionsleder</v>
          </cell>
          <cell r="C327" t="str">
            <v>ja</v>
          </cell>
        </row>
        <row r="328">
          <cell r="A328" t="str">
            <v>Serviceassistent (ikke erh.ud.)</v>
          </cell>
          <cell r="B328" t="str">
            <v>y</v>
          </cell>
          <cell r="C328" t="str">
            <v>nej</v>
          </cell>
        </row>
        <row r="329">
          <cell r="A329" t="str">
            <v>Serviceassistentelev</v>
          </cell>
          <cell r="B329" t="str">
            <v>y</v>
          </cell>
          <cell r="C329" t="str">
            <v>nej</v>
          </cell>
        </row>
        <row r="330">
          <cell r="A330" t="str">
            <v>Servicechef</v>
          </cell>
          <cell r="C330" t="str">
            <v>ja</v>
          </cell>
        </row>
        <row r="331">
          <cell r="A331" t="str">
            <v>Servicecontroller</v>
          </cell>
          <cell r="C331" t="str">
            <v>nej</v>
          </cell>
        </row>
        <row r="332">
          <cell r="A332" t="str">
            <v>Serviceleder</v>
          </cell>
          <cell r="C332" t="str">
            <v>ja</v>
          </cell>
        </row>
        <row r="333">
          <cell r="A333" t="str">
            <v>Servicemedarbejder</v>
          </cell>
          <cell r="C333" t="str">
            <v>nej</v>
          </cell>
        </row>
        <row r="334">
          <cell r="A334" t="str">
            <v>Servicetekniker</v>
          </cell>
          <cell r="C334" t="str">
            <v>nej</v>
          </cell>
        </row>
        <row r="335">
          <cell r="A335" t="str">
            <v>Sikkerhedsleder</v>
          </cell>
          <cell r="C335" t="str">
            <v>nej</v>
          </cell>
        </row>
        <row r="336">
          <cell r="A336" t="str">
            <v>Smed</v>
          </cell>
          <cell r="C336" t="str">
            <v>nej</v>
          </cell>
        </row>
        <row r="337">
          <cell r="A337" t="str">
            <v>Snedker</v>
          </cell>
          <cell r="C337" t="str">
            <v>nej</v>
          </cell>
        </row>
        <row r="338">
          <cell r="A338" t="str">
            <v>Social- og Servicedirektør</v>
          </cell>
          <cell r="C338" t="str">
            <v>ja</v>
          </cell>
        </row>
        <row r="339">
          <cell r="A339" t="str">
            <v>Social- og sundhedsassistent</v>
          </cell>
          <cell r="C339" t="str">
            <v>nej</v>
          </cell>
        </row>
        <row r="340">
          <cell r="A340" t="str">
            <v>Social- og sundhedsassistentelev (ALM)</v>
          </cell>
          <cell r="C340" t="str">
            <v>nej</v>
          </cell>
        </row>
        <row r="341">
          <cell r="A341" t="str">
            <v>Social- og sundhedsassistentelev (VOK)</v>
          </cell>
          <cell r="C341" t="str">
            <v>nej</v>
          </cell>
        </row>
        <row r="342">
          <cell r="A342" t="str">
            <v>Social- og sundhedshjælper</v>
          </cell>
          <cell r="C342" t="str">
            <v>nej</v>
          </cell>
        </row>
        <row r="343">
          <cell r="A343" t="str">
            <v>Social- og sundhedspersonale</v>
          </cell>
          <cell r="C343" t="str">
            <v>nej</v>
          </cell>
        </row>
        <row r="344">
          <cell r="A344" t="str">
            <v>Socialchef</v>
          </cell>
          <cell r="C344" t="str">
            <v>ja</v>
          </cell>
        </row>
        <row r="345">
          <cell r="A345" t="str">
            <v>Socialfaglig konsulent</v>
          </cell>
          <cell r="C345" t="str">
            <v>nej</v>
          </cell>
        </row>
        <row r="346">
          <cell r="A346" t="str">
            <v>Socialformidler</v>
          </cell>
          <cell r="C346" t="str">
            <v>nej</v>
          </cell>
        </row>
        <row r="347">
          <cell r="A347" t="str">
            <v>Socialpædagogisk konsulent</v>
          </cell>
          <cell r="C347" t="str">
            <v>nej</v>
          </cell>
        </row>
        <row r="348">
          <cell r="A348" t="str">
            <v>Socialrådgiver</v>
          </cell>
          <cell r="C348" t="str">
            <v>nej</v>
          </cell>
        </row>
        <row r="349">
          <cell r="A349" t="str">
            <v>Sommerskolemedarbejder</v>
          </cell>
          <cell r="C349" t="str">
            <v>nej</v>
          </cell>
        </row>
        <row r="350">
          <cell r="A350" t="str">
            <v>SOSU-assistent/sygehjælper</v>
          </cell>
          <cell r="C350" t="str">
            <v>nej</v>
          </cell>
        </row>
        <row r="351">
          <cell r="A351" t="str">
            <v>Souschef</v>
          </cell>
          <cell r="C351" t="str">
            <v>ja</v>
          </cell>
        </row>
        <row r="352">
          <cell r="A352" t="str">
            <v>Souschef Bruxelles</v>
          </cell>
          <cell r="C352" t="str">
            <v>ja</v>
          </cell>
        </row>
        <row r="353">
          <cell r="A353" t="str">
            <v>Spe.ansv. overlæge/professor</v>
          </cell>
          <cell r="C353" t="str">
            <v>nej</v>
          </cell>
        </row>
        <row r="354">
          <cell r="A354" t="str">
            <v>Spec.ansv. overlæge ml.</v>
          </cell>
          <cell r="C354" t="str">
            <v>ja</v>
          </cell>
        </row>
        <row r="355">
          <cell r="A355" t="str">
            <v>Specialarbejder</v>
          </cell>
          <cell r="C355" t="str">
            <v>nej</v>
          </cell>
        </row>
        <row r="356">
          <cell r="A356" t="str">
            <v>Specialeansvarlig overlæge</v>
          </cell>
          <cell r="C356" t="str">
            <v>nej</v>
          </cell>
        </row>
        <row r="357">
          <cell r="A357" t="str">
            <v>Specialeansvarlig overlæge - centerchef</v>
          </cell>
          <cell r="C357" t="str">
            <v>nej</v>
          </cell>
        </row>
        <row r="358">
          <cell r="A358" t="str">
            <v>Specialeansvarlig overlæge - konst. YL</v>
          </cell>
          <cell r="C358" t="str">
            <v>nej</v>
          </cell>
        </row>
        <row r="359">
          <cell r="A359" t="str">
            <v>Specialist</v>
          </cell>
          <cell r="C359" t="str">
            <v>nej</v>
          </cell>
        </row>
        <row r="360">
          <cell r="A360" t="str">
            <v>Specialkonsulent</v>
          </cell>
          <cell r="C360" t="str">
            <v>nej</v>
          </cell>
        </row>
        <row r="361">
          <cell r="A361" t="str">
            <v>Specialkonsulent (læge)</v>
          </cell>
          <cell r="C361" t="str">
            <v>nej</v>
          </cell>
        </row>
        <row r="362">
          <cell r="A362" t="str">
            <v>Speciallægekonsulent (afdelingslæge)</v>
          </cell>
          <cell r="C362" t="str">
            <v>nej</v>
          </cell>
        </row>
        <row r="363">
          <cell r="A363" t="str">
            <v>Speciallægekonsulent (overlæge)</v>
          </cell>
          <cell r="C363" t="str">
            <v>nej</v>
          </cell>
        </row>
        <row r="364">
          <cell r="A364" t="str">
            <v>Specialpsykolog</v>
          </cell>
          <cell r="C364" t="str">
            <v>nej</v>
          </cell>
        </row>
        <row r="365">
          <cell r="A365" t="str">
            <v>Specialtandlæge</v>
          </cell>
          <cell r="C365" t="str">
            <v>nej</v>
          </cell>
        </row>
        <row r="366">
          <cell r="A366" t="str">
            <v>Stabs- og udviklingschef</v>
          </cell>
          <cell r="C366" t="str">
            <v>ja</v>
          </cell>
        </row>
        <row r="367">
          <cell r="A367" t="str">
            <v>Stabschef</v>
          </cell>
          <cell r="C367" t="str">
            <v>ja</v>
          </cell>
        </row>
        <row r="368">
          <cell r="A368" t="str">
            <v>Strategisk forbedringschef</v>
          </cell>
          <cell r="C368" t="str">
            <v>ja</v>
          </cell>
        </row>
        <row r="369">
          <cell r="A369" t="str">
            <v>STRING-sekretariatschef</v>
          </cell>
          <cell r="C369" t="str">
            <v>ja</v>
          </cell>
        </row>
        <row r="370">
          <cell r="A370" t="str">
            <v>Studentermedhjælper</v>
          </cell>
          <cell r="C370" t="str">
            <v>nej</v>
          </cell>
        </row>
        <row r="371">
          <cell r="A371" t="str">
            <v>Studentervikar</v>
          </cell>
          <cell r="C371" t="str">
            <v>nej</v>
          </cell>
        </row>
        <row r="372">
          <cell r="A372" t="str">
            <v>Sundheds- og uddannelseschef</v>
          </cell>
          <cell r="C372" t="str">
            <v>ja</v>
          </cell>
        </row>
        <row r="373">
          <cell r="A373" t="str">
            <v>Sundhedsfaglig chef</v>
          </cell>
          <cell r="C373" t="str">
            <v>ja</v>
          </cell>
        </row>
        <row r="374">
          <cell r="A374" t="str">
            <v>Sundhedsfaglig medhjælper</v>
          </cell>
          <cell r="C374" t="str">
            <v>nej</v>
          </cell>
        </row>
        <row r="375">
          <cell r="A375" t="str">
            <v>Sundhedsfaglig medhjælper (læge)</v>
          </cell>
          <cell r="C375" t="str">
            <v>nej</v>
          </cell>
        </row>
        <row r="376">
          <cell r="A376" t="str">
            <v>Sundhedskonsulent</v>
          </cell>
          <cell r="C376" t="str">
            <v>nej</v>
          </cell>
        </row>
        <row r="377">
          <cell r="A377" t="str">
            <v>Sundhedsmedhjælper</v>
          </cell>
          <cell r="C377" t="str">
            <v>nej</v>
          </cell>
        </row>
        <row r="378">
          <cell r="A378" t="str">
            <v>Sundhedsservicesekretær</v>
          </cell>
          <cell r="C378" t="str">
            <v>nej</v>
          </cell>
        </row>
        <row r="379">
          <cell r="A379" t="str">
            <v>Supportchef</v>
          </cell>
          <cell r="C379" t="str">
            <v>ja</v>
          </cell>
        </row>
        <row r="380">
          <cell r="A380" t="str">
            <v>Supporttekniker</v>
          </cell>
          <cell r="C380" t="str">
            <v>nej</v>
          </cell>
        </row>
        <row r="381">
          <cell r="A381" t="str">
            <v>Sygehjælper</v>
          </cell>
          <cell r="C381" t="str">
            <v>nej</v>
          </cell>
        </row>
        <row r="382">
          <cell r="A382" t="str">
            <v>Sygehusdirektør</v>
          </cell>
          <cell r="C382" t="str">
            <v>ja</v>
          </cell>
        </row>
        <row r="383">
          <cell r="A383" t="str">
            <v>Sygehuslæge</v>
          </cell>
          <cell r="C383" t="str">
            <v>nej</v>
          </cell>
        </row>
        <row r="384">
          <cell r="A384" t="str">
            <v>Sygeplejerske</v>
          </cell>
          <cell r="C384" t="str">
            <v>nej</v>
          </cell>
        </row>
        <row r="385">
          <cell r="A385" t="str">
            <v>Sygeplejerske med specialuddannelse</v>
          </cell>
          <cell r="C385" t="str">
            <v>nej</v>
          </cell>
        </row>
        <row r="386">
          <cell r="A386" t="str">
            <v>Systemkonsulent</v>
          </cell>
          <cell r="C386" t="str">
            <v>nej</v>
          </cell>
        </row>
        <row r="387">
          <cell r="A387" t="str">
            <v>Tandklinikassistent</v>
          </cell>
          <cell r="C387" t="str">
            <v>nej</v>
          </cell>
        </row>
        <row r="388">
          <cell r="A388" t="str">
            <v>Tandlæge</v>
          </cell>
          <cell r="C388" t="str">
            <v>nej</v>
          </cell>
        </row>
        <row r="389">
          <cell r="A389" t="str">
            <v>Tandlæge under videreuddannelse</v>
          </cell>
          <cell r="C389" t="str">
            <v>nej</v>
          </cell>
        </row>
        <row r="390">
          <cell r="A390" t="str">
            <v>Tandplejer</v>
          </cell>
          <cell r="C390" t="str">
            <v>nej</v>
          </cell>
        </row>
        <row r="391">
          <cell r="A391" t="str">
            <v>Teamkoordinator</v>
          </cell>
          <cell r="C391" t="str">
            <v>nej</v>
          </cell>
        </row>
        <row r="392">
          <cell r="A392" t="str">
            <v>Teamleder</v>
          </cell>
          <cell r="C392" t="str">
            <v>ja</v>
          </cell>
        </row>
        <row r="393">
          <cell r="A393" t="str">
            <v>Teknisk chef</v>
          </cell>
          <cell r="C393" t="str">
            <v>ja</v>
          </cell>
        </row>
        <row r="394">
          <cell r="A394" t="str">
            <v>Teknisk designer</v>
          </cell>
          <cell r="C394" t="str">
            <v>nej</v>
          </cell>
        </row>
        <row r="395">
          <cell r="A395" t="str">
            <v>Teknisk Souschef</v>
          </cell>
          <cell r="C395" t="str">
            <v>ja</v>
          </cell>
        </row>
        <row r="396">
          <cell r="A396" t="str">
            <v>Telefonist</v>
          </cell>
          <cell r="C396" t="str">
            <v>nej</v>
          </cell>
        </row>
        <row r="397">
          <cell r="A397" t="str">
            <v>Typograf</v>
          </cell>
          <cell r="C397" t="str">
            <v>nej</v>
          </cell>
        </row>
        <row r="398">
          <cell r="A398" t="str">
            <v>Tømrer</v>
          </cell>
          <cell r="C398" t="str">
            <v>nej</v>
          </cell>
        </row>
        <row r="399">
          <cell r="A399" t="str">
            <v>Uddannelsesansvarlig jordemoder</v>
          </cell>
          <cell r="C399" t="str">
            <v>nej</v>
          </cell>
        </row>
        <row r="400">
          <cell r="A400" t="str">
            <v>Uddannelsesansvarlig radiograf</v>
          </cell>
          <cell r="C400" t="str">
            <v>nej</v>
          </cell>
        </row>
        <row r="401">
          <cell r="A401" t="str">
            <v>Uddannelseskonsulent</v>
          </cell>
          <cell r="C401" t="str">
            <v>nej</v>
          </cell>
        </row>
        <row r="402">
          <cell r="A402" t="str">
            <v>Uddannelsesleder</v>
          </cell>
          <cell r="C402" t="str">
            <v>ja</v>
          </cell>
        </row>
        <row r="403">
          <cell r="A403" t="str">
            <v>Uddannelsessekretær</v>
          </cell>
          <cell r="C403" t="str">
            <v>nej</v>
          </cell>
        </row>
        <row r="404">
          <cell r="A404" t="str">
            <v>Udviklingschef</v>
          </cell>
          <cell r="C404" t="str">
            <v>ja</v>
          </cell>
        </row>
        <row r="405">
          <cell r="A405" t="str">
            <v>Udviklingsdirektør</v>
          </cell>
          <cell r="C405" t="str">
            <v>ja</v>
          </cell>
        </row>
        <row r="406">
          <cell r="A406" t="str">
            <v>Udviklingskonsulent</v>
          </cell>
          <cell r="C406" t="str">
            <v>nej</v>
          </cell>
        </row>
        <row r="407">
          <cell r="A407" t="str">
            <v>Udviklingsleder</v>
          </cell>
          <cell r="C407" t="str">
            <v>ja</v>
          </cell>
        </row>
        <row r="408">
          <cell r="A408" t="str">
            <v>Ufaglært serviceassistent</v>
          </cell>
          <cell r="B408" t="str">
            <v>y</v>
          </cell>
          <cell r="C408" t="str">
            <v>nej</v>
          </cell>
        </row>
        <row r="409">
          <cell r="A409" t="str">
            <v>Uuddannet personale</v>
          </cell>
          <cell r="C409" t="str">
            <v>nej</v>
          </cell>
        </row>
        <row r="410">
          <cell r="A410" t="str">
            <v>Vagtbærende overlæge</v>
          </cell>
          <cell r="C410" t="str">
            <v>nej</v>
          </cell>
        </row>
        <row r="411">
          <cell r="A411" t="str">
            <v>Vaskerichef</v>
          </cell>
          <cell r="C411" t="str">
            <v>ja</v>
          </cell>
        </row>
        <row r="412">
          <cell r="A412" t="str">
            <v>Vaskerimedhjælper</v>
          </cell>
          <cell r="C412" t="str">
            <v>nej</v>
          </cell>
        </row>
        <row r="413">
          <cell r="A413" t="str">
            <v>Vicecenterleder</v>
          </cell>
          <cell r="C413" t="str">
            <v>ja</v>
          </cell>
        </row>
        <row r="414">
          <cell r="A414" t="str">
            <v>Vicechefjordemoder</v>
          </cell>
          <cell r="C414" t="str">
            <v>ja</v>
          </cell>
        </row>
        <row r="415">
          <cell r="A415" t="str">
            <v>Vicedirektør</v>
          </cell>
          <cell r="C415" t="str">
            <v>ja</v>
          </cell>
        </row>
        <row r="416">
          <cell r="A416" t="str">
            <v>Vicedirektør (læge)</v>
          </cell>
          <cell r="C416" t="str">
            <v>ja</v>
          </cell>
        </row>
        <row r="417">
          <cell r="A417" t="str">
            <v>Vicedriftschef</v>
          </cell>
          <cell r="C417" t="str">
            <v>ja</v>
          </cell>
        </row>
        <row r="418">
          <cell r="A418" t="str">
            <v>Viceforstander</v>
          </cell>
          <cell r="C418" t="str">
            <v>ja</v>
          </cell>
        </row>
        <row r="419">
          <cell r="A419" t="str">
            <v>Værkstedsassistent</v>
          </cell>
          <cell r="C419" t="str">
            <v>nej</v>
          </cell>
        </row>
        <row r="420">
          <cell r="A420" t="str">
            <v>Webmedarbejder</v>
          </cell>
          <cell r="C420" t="str">
            <v>nej</v>
          </cell>
        </row>
        <row r="421">
          <cell r="A421" t="str">
            <v>Økonoma</v>
          </cell>
          <cell r="C421" t="str">
            <v>nej</v>
          </cell>
        </row>
        <row r="422">
          <cell r="A422" t="str">
            <v>Økonomi- og Planlægningschef</v>
          </cell>
          <cell r="C422" t="str">
            <v>ja</v>
          </cell>
        </row>
        <row r="423">
          <cell r="A423" t="str">
            <v>Økonomichef</v>
          </cell>
          <cell r="C423" t="str">
            <v>ja</v>
          </cell>
        </row>
        <row r="424">
          <cell r="A424" t="str">
            <v>Økonomichef NSR</v>
          </cell>
          <cell r="C424" t="str">
            <v>ja</v>
          </cell>
        </row>
        <row r="425">
          <cell r="A425" t="str">
            <v>Økonomidirektør</v>
          </cell>
          <cell r="C425" t="str">
            <v>ja</v>
          </cell>
        </row>
        <row r="426">
          <cell r="A426" t="str">
            <v>Økonomikonsulent</v>
          </cell>
          <cell r="C426" t="str">
            <v>nej</v>
          </cell>
        </row>
        <row r="427">
          <cell r="A427" t="str">
            <v>Økonomimedarbejder</v>
          </cell>
          <cell r="C427" t="str">
            <v>nej</v>
          </cell>
        </row>
        <row r="428">
          <cell r="A428" t="str">
            <v>Øreproptekniker</v>
          </cell>
          <cell r="C428" t="str">
            <v>nej</v>
          </cell>
        </row>
      </sheetData>
      <sheetData sheetId="8">
        <row r="1">
          <cell r="A1" t="str">
            <v>Månedsløn bagud</v>
          </cell>
          <cell r="C1" t="str">
            <v>Dagvagt</v>
          </cell>
          <cell r="E1" t="str">
            <v>Ja</v>
          </cell>
          <cell r="F1" t="str">
            <v>F</v>
          </cell>
          <cell r="G1" t="str">
            <v>Trin</v>
          </cell>
          <cell r="H1" t="str">
            <v>Arbejdsmiljøgruppemedlem</v>
          </cell>
          <cell r="L1" t="str">
            <v>Tjenestefrihed uden løn</v>
          </cell>
          <cell r="M1" t="str">
            <v>Andet arbejde</v>
          </cell>
          <cell r="O1" t="str">
            <v>Administration Holbæk</v>
          </cell>
        </row>
        <row r="2">
          <cell r="A2" t="str">
            <v>Månedsløn forud</v>
          </cell>
          <cell r="C2" t="str">
            <v>Aftenvagt</v>
          </cell>
          <cell r="E2" t="str">
            <v>Nej</v>
          </cell>
          <cell r="F2" t="str">
            <v>K</v>
          </cell>
          <cell r="G2" t="str">
            <v>kr.</v>
          </cell>
          <cell r="H2" t="str">
            <v>Arbejdstidsnorm pr. uge</v>
          </cell>
          <cell r="L2" t="str">
            <v>Tjenestefrihed med løn</v>
          </cell>
          <cell r="M2" t="str">
            <v>Andet arbejde i Region Sjælland</v>
          </cell>
          <cell r="N2" t="str">
            <v>Ikke relevant</v>
          </cell>
          <cell r="O2" t="str">
            <v>Administrationen/Stab  - Roskilde</v>
          </cell>
        </row>
        <row r="3">
          <cell r="A3" t="str">
            <v>Måneds-/ timeløn</v>
          </cell>
          <cell r="C3" t="str">
            <v>Nattevagt</v>
          </cell>
          <cell r="F3" t="str">
            <v>Z</v>
          </cell>
          <cell r="H3" t="str">
            <v>Fastansættelse</v>
          </cell>
          <cell r="L3" t="str">
            <v>Orlov uden løn</v>
          </cell>
          <cell r="M3" t="str">
            <v>Efterløn</v>
          </cell>
          <cell r="N3" t="str">
            <v>Straffeattest</v>
          </cell>
          <cell r="O3" t="str">
            <v xml:space="preserve">Administrationen/Stab - Nykøbing F. </v>
          </cell>
          <cell r="P3" t="str">
            <v>Forhåndsaftale- skriv i begrundelsen</v>
          </cell>
        </row>
        <row r="4">
          <cell r="C4" t="str">
            <v>Skiftende</v>
          </cell>
          <cell r="H4" t="str">
            <v>Flere tjenestesteder</v>
          </cell>
          <cell r="L4" t="str">
            <v>Orlov med løn</v>
          </cell>
          <cell r="M4" t="str">
            <v>Eget ønske</v>
          </cell>
          <cell r="N4" t="str">
            <v>Børneattest</v>
          </cell>
          <cell r="O4" t="str">
            <v>Administrationen/Stab - Næstved</v>
          </cell>
          <cell r="P4" t="str">
            <v>Individuelt tillæg:(vælg fra listen)</v>
          </cell>
        </row>
        <row r="5">
          <cell r="C5" t="str">
            <v>Ansvarshav. aften/nat</v>
          </cell>
          <cell r="H5" t="str">
            <v>Forlængelse af ansættelsen</v>
          </cell>
          <cell r="L5" t="str">
            <v>Pasning af alvorligt sygt barn</v>
          </cell>
          <cell r="M5" t="str">
            <v>Emigration</v>
          </cell>
          <cell r="N5" t="str">
            <v>Straffe- og børneattest</v>
          </cell>
          <cell r="O5" t="str">
            <v>Akut - Køge</v>
          </cell>
          <cell r="P5" t="str">
            <v>&gt;1 års ans. for fleksibilitet</v>
          </cell>
        </row>
        <row r="6">
          <cell r="A6" t="str">
            <v>Nyansættelse</v>
          </cell>
          <cell r="C6" t="str">
            <v>Formaliseret (overlæg.)</v>
          </cell>
          <cell r="E6" t="str">
            <v>Ja</v>
          </cell>
          <cell r="H6" t="str">
            <v>Fri telefon</v>
          </cell>
          <cell r="L6" t="str">
            <v>Pasning af børn med nedsat funktionsevne mv.</v>
          </cell>
          <cell r="M6" t="str">
            <v>Orlov/uddannelse</v>
          </cell>
          <cell r="O6" t="str">
            <v>Akut - Slagelse</v>
          </cell>
          <cell r="P6" t="str">
            <v>§ 37-tillæg (tidl. §40)</v>
          </cell>
        </row>
        <row r="7">
          <cell r="A7" t="str">
            <v>Overflytning</v>
          </cell>
          <cell r="E7" t="str">
            <v>Ikke relevant</v>
          </cell>
          <cell r="H7" t="str">
            <v>Individuelt tillæg</v>
          </cell>
          <cell r="L7" t="str">
            <v>Pasning af døende i hjemmet</v>
          </cell>
          <cell r="M7" t="str">
            <v>Pension</v>
          </cell>
          <cell r="O7" t="str">
            <v>Akut Holbæk</v>
          </cell>
          <cell r="P7" t="str">
            <v>1-årig specialerettet udd.</v>
          </cell>
        </row>
        <row r="8">
          <cell r="H8" t="str">
            <v>Konstitution</v>
          </cell>
          <cell r="M8" t="str">
            <v>Pension (forlader arbejdsmarkedet)</v>
          </cell>
          <cell r="O8" t="str">
            <v>Akut Nykøbing F.</v>
          </cell>
          <cell r="P8" t="str">
            <v>2007 tillæg</v>
          </cell>
        </row>
        <row r="9">
          <cell r="A9" t="str">
            <v>For.</v>
          </cell>
          <cell r="H9" t="str">
            <v>Omkostningsfordeling</v>
          </cell>
          <cell r="M9" t="str">
            <v>Sygdom</v>
          </cell>
          <cell r="O9" t="str">
            <v>Anæstesi - Køge</v>
          </cell>
          <cell r="P9" t="str">
            <v>4 års efr. psyk+epil SL forh.</v>
          </cell>
        </row>
        <row r="10">
          <cell r="A10" t="str">
            <v>Ind.</v>
          </cell>
          <cell r="H10" t="str">
            <v>Overflytning</v>
          </cell>
          <cell r="M10" t="str">
            <v>Vikar ophørt</v>
          </cell>
          <cell r="O10" t="str">
            <v>Anæstesi - Næstved</v>
          </cell>
          <cell r="P10" t="str">
            <v>7,5% geografisk</v>
          </cell>
        </row>
        <row r="11">
          <cell r="H11" t="str">
            <v>Stilling/titelskift</v>
          </cell>
          <cell r="M11" t="str">
            <v>Værnepligt</v>
          </cell>
          <cell r="O11" t="str">
            <v>Anæstesi - Roskilde</v>
          </cell>
          <cell r="P11" t="str">
            <v>Administrative opgaver</v>
          </cell>
        </row>
        <row r="12">
          <cell r="C12" t="str">
            <v>Overenskomstansat</v>
          </cell>
          <cell r="H12" t="str">
            <v>Tillæg - ophører</v>
          </cell>
          <cell r="O12" t="str">
            <v>Anæstesi - Slagelse/Ringsted</v>
          </cell>
          <cell r="P12" t="str">
            <v>Adskilte arbejdspladser</v>
          </cell>
        </row>
        <row r="13">
          <cell r="C13" t="str">
            <v>Elev</v>
          </cell>
          <cell r="H13" t="str">
            <v>Tillæg iht. forhåndsaftale</v>
          </cell>
          <cell r="O13" t="str">
            <v>Anæstesi Nykøbing F.</v>
          </cell>
          <cell r="P13" t="str">
            <v>Afd. funktioner</v>
          </cell>
        </row>
        <row r="14">
          <cell r="C14" t="str">
            <v>Honorar/Vederlag</v>
          </cell>
          <cell r="H14" t="str">
            <v>Tillidsrepræsentant</v>
          </cell>
          <cell r="O14" t="str">
            <v>Anæstesien Holbæk</v>
          </cell>
          <cell r="P14" t="str">
            <v>Afdelingslederfunktion</v>
          </cell>
        </row>
        <row r="15">
          <cell r="C15" t="str">
            <v>Flexjob</v>
          </cell>
          <cell r="H15" t="str">
            <v>Ændring af vagttype</v>
          </cell>
          <cell r="O15" t="str">
            <v>Arbejdsmedicinsk - Køge</v>
          </cell>
          <cell r="P15" t="str">
            <v>Afdelingsportør</v>
          </cell>
        </row>
        <row r="16">
          <cell r="C16" t="str">
            <v>Løntilskud</v>
          </cell>
          <cell r="O16" t="str">
            <v>Arbejdsmedicinsk - Slagelse</v>
          </cell>
          <cell r="P16" t="str">
            <v>Affaldshåndtering</v>
          </cell>
        </row>
        <row r="17">
          <cell r="O17" t="str">
            <v>Arbejdsmedicinsk Nykøbing F.</v>
          </cell>
          <cell r="P17" t="str">
            <v>Afløser</v>
          </cell>
        </row>
        <row r="18">
          <cell r="O18" t="str">
            <v>Billeddiagnostik - Køge</v>
          </cell>
          <cell r="P18" t="str">
            <v>Afløser ved Patientbus</v>
          </cell>
        </row>
        <row r="19">
          <cell r="O19" t="str">
            <v>Billeddiagnostik - Roskilde</v>
          </cell>
          <cell r="P19" t="str">
            <v>Afløserkorps</v>
          </cell>
        </row>
        <row r="20">
          <cell r="O20" t="str">
            <v>Brystkirurgi – Ringsted</v>
          </cell>
          <cell r="P20" t="str">
            <v>Afsnitsansvarlig</v>
          </cell>
        </row>
        <row r="21">
          <cell r="O21" t="str">
            <v>Byggeprojektenheden - Slagelse</v>
          </cell>
          <cell r="P21" t="str">
            <v>Afsnitsbioanalytiker</v>
          </cell>
        </row>
        <row r="22">
          <cell r="O22" t="str">
            <v>Dermatologisk - Roskilde</v>
          </cell>
          <cell r="P22" t="str">
            <v>Afsnitsledelse</v>
          </cell>
        </row>
        <row r="23">
          <cell r="O23" t="str">
            <v>Fys, Ergo Holbæk</v>
          </cell>
          <cell r="P23" t="str">
            <v>Akkupunktur</v>
          </cell>
        </row>
        <row r="24">
          <cell r="O24" t="str">
            <v>Fysio- Nuklearmedicinsk - Næstved</v>
          </cell>
          <cell r="P24" t="str">
            <v>Aktiv indsats</v>
          </cell>
        </row>
        <row r="25">
          <cell r="O25" t="str">
            <v>Garantiklinik - Ringsted</v>
          </cell>
          <cell r="P25" t="str">
            <v>Akuterfaring</v>
          </cell>
        </row>
        <row r="26">
          <cell r="O26" t="str">
            <v>Gearti - Næstved</v>
          </cell>
          <cell r="P26" t="str">
            <v>Akutfunktion</v>
          </cell>
        </row>
        <row r="27">
          <cell r="L27" t="str">
            <v/>
          </cell>
          <cell r="M27" t="str">
            <v/>
          </cell>
          <cell r="O27" t="str">
            <v>Generel - Køge</v>
          </cell>
          <cell r="P27" t="str">
            <v>Alenefunktion</v>
          </cell>
        </row>
        <row r="28">
          <cell r="L28" t="str">
            <v/>
          </cell>
          <cell r="M28" t="str">
            <v/>
          </cell>
          <cell r="O28" t="str">
            <v>Generel - Roskilde</v>
          </cell>
          <cell r="P28" t="str">
            <v>ALS-team</v>
          </cell>
        </row>
        <row r="29">
          <cell r="L29" t="str">
            <v/>
          </cell>
          <cell r="O29" t="str">
            <v>Geriatri - Slagelse</v>
          </cell>
          <cell r="P29" t="str">
            <v>Ambulatoriefunktion</v>
          </cell>
        </row>
        <row r="30">
          <cell r="L30" t="str">
            <v/>
          </cell>
          <cell r="O30" t="str">
            <v>Geriatri Nykøbing F.</v>
          </cell>
          <cell r="P30" t="str">
            <v>AMIR</v>
          </cell>
        </row>
        <row r="31">
          <cell r="O31" t="str">
            <v>Geriatrisk - Roskilde</v>
          </cell>
          <cell r="P31" t="str">
            <v>Ammeteam</v>
          </cell>
        </row>
        <row r="32">
          <cell r="O32" t="str">
            <v>Gyn/Obs - Roskilde</v>
          </cell>
          <cell r="P32" t="str">
            <v>AMPS-testere</v>
          </cell>
        </row>
        <row r="33">
          <cell r="O33" t="str">
            <v>Gynækologi/obstetrik Holbæk</v>
          </cell>
          <cell r="P33" t="str">
            <v>Analyser</v>
          </cell>
        </row>
        <row r="34">
          <cell r="O34" t="str">
            <v>Gynækologisk - Næstved</v>
          </cell>
          <cell r="P34" t="str">
            <v>Anretning på afdelingen</v>
          </cell>
        </row>
        <row r="35">
          <cell r="O35" t="str">
            <v>Gynækologisk/obstetrik Nykøbing F.</v>
          </cell>
          <cell r="P35" t="str">
            <v>Ansv personaleuniform/garderob</v>
          </cell>
        </row>
        <row r="36">
          <cell r="O36" t="str">
            <v>Hæmatologisk - Roskilde</v>
          </cell>
          <cell r="P36" t="str">
            <v>Ansvar for rygklinik</v>
          </cell>
        </row>
        <row r="37">
          <cell r="O37" t="str">
            <v>Immunologi - Regional funktion</v>
          </cell>
          <cell r="P37" t="str">
            <v>Ansvarlig for MVU området</v>
          </cell>
        </row>
        <row r="38">
          <cell r="O38" t="str">
            <v>Intern medicin Nykøbing F.</v>
          </cell>
          <cell r="P38" t="str">
            <v>Ansvarlighed</v>
          </cell>
        </row>
        <row r="39">
          <cell r="O39" t="str">
            <v>Kalundborg Sundheds- og Akuthus</v>
          </cell>
          <cell r="P39" t="str">
            <v>Ansvarsfuld</v>
          </cell>
        </row>
        <row r="40">
          <cell r="O40" t="str">
            <v>Kardiologisk - Roskilde</v>
          </cell>
          <cell r="P40" t="str">
            <v>Ansvarshavende</v>
          </cell>
        </row>
        <row r="41">
          <cell r="O41" t="str">
            <v>Kirurgi - Slagelse</v>
          </cell>
          <cell r="P41" t="str">
            <v>Ansvarsområder</v>
          </cell>
        </row>
        <row r="42">
          <cell r="O42" t="str">
            <v>Kirurgi Holbæk</v>
          </cell>
          <cell r="P42" t="str">
            <v>Anæstesi</v>
          </cell>
        </row>
        <row r="43">
          <cell r="O43" t="str">
            <v>Kirurgi Nykøbing F.</v>
          </cell>
          <cell r="P43" t="str">
            <v>Apopleksiområdet</v>
          </cell>
        </row>
        <row r="44">
          <cell r="O44" t="str">
            <v>Kirurgisk - Køge</v>
          </cell>
          <cell r="P44" t="str">
            <v>Apoteket</v>
          </cell>
        </row>
        <row r="45">
          <cell r="O45" t="str">
            <v>Kirurgisk - Roskilde</v>
          </cell>
          <cell r="P45" t="str">
            <v>Apparaturregistrering</v>
          </cell>
        </row>
        <row r="46">
          <cell r="O46" t="str">
            <v>Klinisk Biokemi - Regional funktion</v>
          </cell>
          <cell r="P46" t="str">
            <v>Arb. med sk. landsdæk. funkt.</v>
          </cell>
        </row>
        <row r="47">
          <cell r="O47" t="str">
            <v>Klinisk Biokemi Holbæk</v>
          </cell>
          <cell r="P47" t="str">
            <v>Arbejde i Lægemiddelkomitéen</v>
          </cell>
        </row>
        <row r="48">
          <cell r="O48" t="str">
            <v>Klinisk Biokemisk - Køge</v>
          </cell>
          <cell r="P48" t="str">
            <v>Arbejde indenfor ALS</v>
          </cell>
        </row>
        <row r="49">
          <cell r="O49" t="str">
            <v>Klinisk Biokemisk - Roskilde</v>
          </cell>
          <cell r="P49" t="str">
            <v>Arbejde med særlig målgruppe</v>
          </cell>
        </row>
        <row r="50">
          <cell r="O50" t="str">
            <v>Klinisk fysiologi Holbæk</v>
          </cell>
          <cell r="P50" t="str">
            <v>Arbejdets særlige karakter</v>
          </cell>
        </row>
        <row r="51">
          <cell r="O51" t="str">
            <v>Klinisk Fysiologisk - Køge</v>
          </cell>
          <cell r="P51" t="str">
            <v>Arbejds-/Ansvarsområde</v>
          </cell>
        </row>
        <row r="52">
          <cell r="O52" t="str">
            <v>Lærlinge og elever - Næst./Slag./Ring.</v>
          </cell>
          <cell r="P52" t="str">
            <v>Arbejdsindsats</v>
          </cell>
        </row>
        <row r="53">
          <cell r="O53" t="str">
            <v>Mammakirurgisk- Ringsted</v>
          </cell>
          <cell r="P53" t="str">
            <v>Arbejdsmiljø</v>
          </cell>
        </row>
        <row r="54">
          <cell r="O54" t="str">
            <v>Medicinsk - Køge</v>
          </cell>
          <cell r="P54" t="str">
            <v>Arbejdspladsforum</v>
          </cell>
        </row>
        <row r="55">
          <cell r="O55" t="str">
            <v>Medicinsk - Næstved</v>
          </cell>
          <cell r="P55" t="str">
            <v>Arbejdstidsbestemt tillæg</v>
          </cell>
        </row>
        <row r="56">
          <cell r="O56" t="str">
            <v>Medicinsk - Roskilde</v>
          </cell>
          <cell r="P56" t="str">
            <v>ATCN</v>
          </cell>
        </row>
        <row r="57">
          <cell r="O57" t="str">
            <v>Medicinsk - Slagelse</v>
          </cell>
          <cell r="P57" t="str">
            <v>Auditor</v>
          </cell>
        </row>
        <row r="58">
          <cell r="O58" t="str">
            <v>Medicinsk Holbæk</v>
          </cell>
          <cell r="P58" t="str">
            <v>Autoclaver</v>
          </cell>
        </row>
        <row r="59">
          <cell r="O59" t="str">
            <v>Medico - Næstved</v>
          </cell>
          <cell r="P59" t="str">
            <v>Autorisation</v>
          </cell>
        </row>
        <row r="60">
          <cell r="O60" t="str">
            <v>Medicoteknik Nykøbing F.</v>
          </cell>
          <cell r="P60" t="str">
            <v>Beklædningsgodtgørelse</v>
          </cell>
        </row>
        <row r="61">
          <cell r="O61" t="str">
            <v>Mikrobiologi - Regional funktion</v>
          </cell>
          <cell r="P61" t="str">
            <v>Belastende klientgr./-afdeling</v>
          </cell>
        </row>
        <row r="62">
          <cell r="O62" t="str">
            <v>Nakskov Sundhedscenter</v>
          </cell>
          <cell r="P62" t="str">
            <v>Beredskabsansvarlig</v>
          </cell>
        </row>
        <row r="63">
          <cell r="O63" t="str">
            <v>Neurologisk - Næstved</v>
          </cell>
          <cell r="P63" t="str">
            <v>Beredskabssekretær</v>
          </cell>
        </row>
        <row r="64">
          <cell r="O64" t="str">
            <v>Neurologisk - Roskilde</v>
          </cell>
          <cell r="P64" t="str">
            <v>Betjening af kioskvogn</v>
          </cell>
        </row>
        <row r="65">
          <cell r="O65" t="str">
            <v>Onkologi - Næstved</v>
          </cell>
          <cell r="P65" t="str">
            <v>Boligadministration</v>
          </cell>
        </row>
        <row r="66">
          <cell r="O66" t="str">
            <v>Onkologisk - Roskilde</v>
          </cell>
          <cell r="P66" t="str">
            <v>Bookingfunktion</v>
          </cell>
        </row>
        <row r="67">
          <cell r="O67" t="str">
            <v>Ortopædkirurgi Holbæk</v>
          </cell>
          <cell r="P67" t="str">
            <v>botolinum funktion</v>
          </cell>
        </row>
        <row r="68">
          <cell r="O68" t="str">
            <v>Ortopædkirurgi Nykøbing F.</v>
          </cell>
          <cell r="P68" t="str">
            <v>Bredden i opgavefunktioner</v>
          </cell>
        </row>
        <row r="69">
          <cell r="O69" t="str">
            <v>Ortopædkirurgi- Næstved/Slagelse</v>
          </cell>
          <cell r="P69" t="str">
            <v>Bækkenbundspalpation</v>
          </cell>
        </row>
        <row r="70">
          <cell r="O70" t="str">
            <v>Ortopædkirurgisk - Køge</v>
          </cell>
          <cell r="P70" t="str">
            <v>Børneområdet, erfaring</v>
          </cell>
        </row>
        <row r="71">
          <cell r="O71" t="str">
            <v>Patologi - Næstved/Slagelse</v>
          </cell>
          <cell r="P71" t="str">
            <v>Børnespeciale</v>
          </cell>
        </row>
        <row r="72">
          <cell r="O72" t="str">
            <v>Patologisk - Roskilde</v>
          </cell>
          <cell r="P72" t="str">
            <v>Certificeringskursus</v>
          </cell>
        </row>
        <row r="73">
          <cell r="O73" t="str">
            <v>Plastikkirurgisk - Roskilde</v>
          </cell>
          <cell r="P73" t="str">
            <v>Certifikat</v>
          </cell>
        </row>
        <row r="74">
          <cell r="O74" t="str">
            <v>Praksisreservelæger - Næstved/Slagelse</v>
          </cell>
          <cell r="P74" t="str">
            <v>Chaufførtillæg</v>
          </cell>
        </row>
        <row r="75">
          <cell r="O75" t="str">
            <v>Psyk. Afd. for Børne og ungdomspsykiatri</v>
          </cell>
          <cell r="P75" t="str">
            <v>Chefkonsulent</v>
          </cell>
        </row>
        <row r="76">
          <cell r="O76" t="str">
            <v>Psyk. Afd. for specialfunktioner</v>
          </cell>
          <cell r="P76" t="str">
            <v>CT-scanning</v>
          </cell>
        </row>
        <row r="77">
          <cell r="O77" t="str">
            <v>Psyk. Enhed for brugerst. Psykiatri</v>
          </cell>
          <cell r="P77" t="str">
            <v>Daglig Ledelse</v>
          </cell>
        </row>
        <row r="78">
          <cell r="O78" t="str">
            <v>Psyk. Ledelse</v>
          </cell>
          <cell r="P78" t="str">
            <v>Daglig planlægning</v>
          </cell>
        </row>
        <row r="79">
          <cell r="O79" t="str">
            <v>Psyk. Praksiskonsulenter</v>
          </cell>
          <cell r="P79" t="str">
            <v>Danske Kvalitetsmodel</v>
          </cell>
        </row>
        <row r="80">
          <cell r="O80" t="str">
            <v>Psyk. Psyk info</v>
          </cell>
          <cell r="P80" t="str">
            <v>Dataregistrering</v>
          </cell>
        </row>
        <row r="81">
          <cell r="O81" t="str">
            <v>Psyk. Psykiatrien Syd</v>
          </cell>
          <cell r="P81" t="str">
            <v>Delt tjeneste</v>
          </cell>
        </row>
        <row r="82">
          <cell r="O82" t="str">
            <v>Psyk. Psykiatrien Vest</v>
          </cell>
          <cell r="P82" t="str">
            <v>Depottjeneste</v>
          </cell>
        </row>
        <row r="83">
          <cell r="O83" t="str">
            <v>Psyk. Psykiatrien Øst</v>
          </cell>
          <cell r="P83" t="str">
            <v>Depottjeneste 3 år</v>
          </cell>
        </row>
        <row r="84">
          <cell r="O84" t="str">
            <v>Psyk. Psykiatrihuset</v>
          </cell>
          <cell r="P84" t="str">
            <v>Diabetespatienter</v>
          </cell>
        </row>
        <row r="85">
          <cell r="O85" t="str">
            <v>Psyk. Psykiatriområdet</v>
          </cell>
          <cell r="P85" t="str">
            <v>Dialysetillæg</v>
          </cell>
        </row>
        <row r="86">
          <cell r="O86" t="str">
            <v>Psyk. Psykiatrisk forskningsenhed</v>
          </cell>
          <cell r="P86" t="str">
            <v>Difference - Klinisk Vejleder</v>
          </cell>
        </row>
        <row r="87">
          <cell r="O87" t="str">
            <v>Psyk. Psykiatrisk visitationsklinik</v>
          </cell>
          <cell r="P87" t="str">
            <v>Difference - Ph.d. studerende</v>
          </cell>
        </row>
        <row r="88">
          <cell r="O88" t="str">
            <v>Psyk. Retspsykiatri</v>
          </cell>
          <cell r="P88" t="str">
            <v>Difference - Skemalægger</v>
          </cell>
        </row>
        <row r="89">
          <cell r="O89" t="str">
            <v>Psyk. Stabsoverlægefunktionen</v>
          </cell>
          <cell r="P89" t="str">
            <v>Difference - Spec. Kompetence</v>
          </cell>
        </row>
        <row r="90">
          <cell r="O90" t="str">
            <v>Pædiatri - Næstved</v>
          </cell>
          <cell r="P90" t="str">
            <v>Differencetrin</v>
          </cell>
        </row>
        <row r="91">
          <cell r="O91" t="str">
            <v>Pædiatri Holbæk</v>
          </cell>
          <cell r="P91" t="str">
            <v>Diplomkursus, ekstra</v>
          </cell>
        </row>
        <row r="92">
          <cell r="O92" t="str">
            <v>Pædiatri Nykøbing F.</v>
          </cell>
          <cell r="P92" t="str">
            <v>Diplomstudie</v>
          </cell>
        </row>
        <row r="93">
          <cell r="O93" t="str">
            <v>Pædiatrisk - Roskilde</v>
          </cell>
          <cell r="P93" t="str">
            <v>Diplomuddannelse</v>
          </cell>
        </row>
        <row r="94">
          <cell r="O94" t="str">
            <v>Radiologi - Ringsted</v>
          </cell>
          <cell r="P94" t="str">
            <v>Disp. 5 ugers op udd.</v>
          </cell>
        </row>
        <row r="95">
          <cell r="O95" t="str">
            <v>Radiologi - Slagelse</v>
          </cell>
          <cell r="P95" t="str">
            <v>Dispositionstillæg</v>
          </cell>
        </row>
        <row r="96">
          <cell r="O96" t="str">
            <v>Radiologi Holbæk</v>
          </cell>
          <cell r="P96" t="str">
            <v>Distriktsambulatorie</v>
          </cell>
        </row>
        <row r="97">
          <cell r="O97" t="str">
            <v>Radiologi Nykøbing F.</v>
          </cell>
          <cell r="P97" t="str">
            <v>Distriktssygeplejerske</v>
          </cell>
        </row>
        <row r="98">
          <cell r="O98" t="str">
            <v>Radiologi- Næstved</v>
          </cell>
          <cell r="P98" t="str">
            <v>Diverse kurser</v>
          </cell>
        </row>
        <row r="99">
          <cell r="O99" t="str">
            <v>Reumalogisk - Roskilde</v>
          </cell>
          <cell r="P99" t="str">
            <v>Dobbelt funktion</v>
          </cell>
        </row>
        <row r="100">
          <cell r="O100" t="str">
            <v>Reumalogisk- Køge</v>
          </cell>
          <cell r="P100" t="str">
            <v>DRG-ansvarlig</v>
          </cell>
        </row>
        <row r="101">
          <cell r="O101" t="str">
            <v>Reumalogisk/geriatrisk - Køge</v>
          </cell>
          <cell r="P101" t="str">
            <v>DRG-opgaver</v>
          </cell>
        </row>
        <row r="102">
          <cell r="O102" t="str">
            <v>Reumatologi Nykøbing F.</v>
          </cell>
          <cell r="P102" t="str">
            <v>Driftsopgaver</v>
          </cell>
        </row>
        <row r="103">
          <cell r="O103" t="str">
            <v>Reumatologi, fys, ergo - Næst./Slag./Ring.</v>
          </cell>
          <cell r="P103" t="str">
            <v>Dukketeater</v>
          </cell>
        </row>
        <row r="104">
          <cell r="O104" t="str">
            <v>Service - Køge</v>
          </cell>
          <cell r="P104" t="str">
            <v>E-fakturering</v>
          </cell>
        </row>
        <row r="105">
          <cell r="O105" t="str">
            <v>Service - Roskilde</v>
          </cell>
          <cell r="P105" t="str">
            <v>Effektivitet i arbejdet</v>
          </cell>
        </row>
        <row r="106">
          <cell r="O106" t="str">
            <v>Socialrådgiverne - Køge</v>
          </cell>
          <cell r="P106" t="str">
            <v>Efterudd., Diabetes Mellitus</v>
          </cell>
        </row>
        <row r="107">
          <cell r="O107" t="str">
            <v>Socialrådgiverne - Roskilde</v>
          </cell>
          <cell r="P107" t="str">
            <v>Efteruddannelse</v>
          </cell>
        </row>
        <row r="108">
          <cell r="O108" t="str">
            <v>Sygehusledelse  - Køge</v>
          </cell>
          <cell r="P108" t="str">
            <v>Efteruddannelse - kort varigh.</v>
          </cell>
        </row>
        <row r="109">
          <cell r="O109" t="str">
            <v>Sygehusledelse - Roskilde</v>
          </cell>
          <cell r="P109" t="str">
            <v>Efteruddannelse - lang varigh.</v>
          </cell>
        </row>
        <row r="110">
          <cell r="O110" t="str">
            <v>Sygehusledelse Holbæk</v>
          </cell>
          <cell r="P110" t="str">
            <v>Efteruddannelse, cardiologisk</v>
          </cell>
        </row>
        <row r="111">
          <cell r="O111" t="str">
            <v>Sygehusledelsen - Næstved</v>
          </cell>
          <cell r="P111" t="str">
            <v>Efteruddannelse, operation</v>
          </cell>
        </row>
        <row r="112">
          <cell r="O112" t="str">
            <v>Sygehusledelsen Nykøbing F.</v>
          </cell>
          <cell r="P112" t="str">
            <v>Efteruddannelse, pædiatri</v>
          </cell>
        </row>
        <row r="113">
          <cell r="O113" t="str">
            <v>Tand- mund- kæbe - Næstved</v>
          </cell>
          <cell r="P113" t="str">
            <v>Efteruddannelse, sosu</v>
          </cell>
        </row>
        <row r="114">
          <cell r="O114" t="str">
            <v>Teknisk Afdeling - Køge</v>
          </cell>
          <cell r="P114" t="str">
            <v>Egenkontrol</v>
          </cell>
        </row>
        <row r="115">
          <cell r="O115" t="str">
            <v>Teknisk Afdeling - Roskilde</v>
          </cell>
          <cell r="P115" t="str">
            <v>Ejendomsfunktioner</v>
          </cell>
        </row>
        <row r="116">
          <cell r="O116" t="str">
            <v>Urologi - Næstved</v>
          </cell>
          <cell r="P116" t="str">
            <v>Eksp. colorectale pat.</v>
          </cell>
        </row>
        <row r="117">
          <cell r="O117" t="str">
            <v>Urologisk Afdeling - Roskilde</v>
          </cell>
          <cell r="P117" t="str">
            <v>Ekspertise</v>
          </cell>
        </row>
        <row r="118">
          <cell r="O118" t="str">
            <v>Øjenafdelingen - Næstved</v>
          </cell>
          <cell r="P118" t="str">
            <v>Eksterne kunder</v>
          </cell>
        </row>
        <row r="119">
          <cell r="O119" t="str">
            <v>Øjenafdelingen - Roskilde</v>
          </cell>
          <cell r="P119" t="str">
            <v>Ekstraordinær aktivitet</v>
          </cell>
        </row>
        <row r="120">
          <cell r="O120" t="str">
            <v>Øre Næse Hals - Køge</v>
          </cell>
          <cell r="P120" t="str">
            <v>EMG, ENG, EP, EEG</v>
          </cell>
        </row>
        <row r="121">
          <cell r="O121" t="str">
            <v>Øre- næse- Hals - Næstved/Slagelse</v>
          </cell>
          <cell r="P121" t="str">
            <v>EMU</v>
          </cell>
        </row>
        <row r="122">
          <cell r="O122" t="str">
            <v>Øre Næse Hals - Roskilde</v>
          </cell>
          <cell r="P122" t="str">
            <v>Endoskopi</v>
          </cell>
        </row>
        <row r="123">
          <cell r="P123" t="str">
            <v>Eneansvar aften/nat</v>
          </cell>
        </row>
        <row r="124">
          <cell r="P124" t="str">
            <v>Eneansvar f. Kalundborg Sygehu</v>
          </cell>
        </row>
        <row r="125">
          <cell r="P125" t="str">
            <v>Eneansvarlig</v>
          </cell>
        </row>
        <row r="126">
          <cell r="P126" t="str">
            <v>Eneansvarlig blodbank</v>
          </cell>
        </row>
        <row r="127">
          <cell r="P127" t="str">
            <v>Engagement</v>
          </cell>
        </row>
        <row r="128">
          <cell r="P128" t="str">
            <v>Engagement i arbejdet</v>
          </cell>
        </row>
        <row r="129">
          <cell r="P129" t="str">
            <v>Engagement/selvstændighed</v>
          </cell>
        </row>
        <row r="130">
          <cell r="P130" t="str">
            <v>Enggården luk/sikr</v>
          </cell>
        </row>
        <row r="131">
          <cell r="P131" t="str">
            <v>Epi.kir.</v>
          </cell>
        </row>
        <row r="132">
          <cell r="P132" t="str">
            <v>ERCP i fællesamb.</v>
          </cell>
        </row>
        <row r="133">
          <cell r="P133" t="str">
            <v>Erf. arb. m. psyk. patienter</v>
          </cell>
        </row>
        <row r="134">
          <cell r="P134" t="str">
            <v>Erf. med kommunik./formidling</v>
          </cell>
        </row>
        <row r="135">
          <cell r="P135" t="str">
            <v>Erfa. og indsigt i brug. behov</v>
          </cell>
        </row>
        <row r="136">
          <cell r="P136" t="str">
            <v>Erfa/specialistfunktion</v>
          </cell>
        </row>
        <row r="137">
          <cell r="P137" t="str">
            <v>Erfaring</v>
          </cell>
        </row>
        <row r="138">
          <cell r="P138" t="str">
            <v>Erfaring - viden</v>
          </cell>
        </row>
        <row r="139">
          <cell r="P139" t="str">
            <v>Erfaring fra tidl. og nuv. ans</v>
          </cell>
        </row>
        <row r="140">
          <cell r="P140" t="str">
            <v>Erfaring i varmeteknik</v>
          </cell>
        </row>
        <row r="141">
          <cell r="P141" t="str">
            <v>Erfaring vedr. sygehusdrift</v>
          </cell>
        </row>
        <row r="142">
          <cell r="P142" t="str">
            <v>Erfaringsmæssige kompetencer</v>
          </cell>
        </row>
        <row r="143">
          <cell r="P143" t="str">
            <v>Erhvervsuddannelse</v>
          </cell>
        </row>
        <row r="144">
          <cell r="P144" t="str">
            <v>Ernæring</v>
          </cell>
        </row>
        <row r="145">
          <cell r="P145" t="str">
            <v>Faglig dygtighed</v>
          </cell>
        </row>
        <row r="146">
          <cell r="P146" t="str">
            <v>Faglig færdighed</v>
          </cell>
        </row>
        <row r="147">
          <cell r="P147" t="str">
            <v>Faglig kompetence</v>
          </cell>
        </row>
        <row r="148">
          <cell r="P148" t="str">
            <v>Faglig ledelse</v>
          </cell>
        </row>
        <row r="149">
          <cell r="P149" t="str">
            <v>Faglig og personlig kompetence</v>
          </cell>
        </row>
        <row r="150">
          <cell r="P150" t="str">
            <v>Faglig selvstændighed</v>
          </cell>
        </row>
        <row r="151">
          <cell r="P151" t="str">
            <v>Faglig tiltag</v>
          </cell>
        </row>
        <row r="152">
          <cell r="P152" t="str">
            <v>Faglig udvikling</v>
          </cell>
        </row>
        <row r="153">
          <cell r="P153" t="str">
            <v>Faglig viden</v>
          </cell>
        </row>
        <row r="154">
          <cell r="P154" t="str">
            <v>Faglige kvalifikationer</v>
          </cell>
        </row>
        <row r="155">
          <cell r="P155" t="str">
            <v>Fagområder</v>
          </cell>
        </row>
        <row r="156">
          <cell r="P156" t="str">
            <v>Fast nattevagt</v>
          </cell>
        </row>
        <row r="157">
          <cell r="P157" t="str">
            <v>Fastansat vikar</v>
          </cell>
        </row>
        <row r="158">
          <cell r="P158" t="str">
            <v>Fastholdelse i stillingen</v>
          </cell>
        </row>
        <row r="159">
          <cell r="P159" t="str">
            <v>Fastholdelsestillæg</v>
          </cell>
        </row>
        <row r="160">
          <cell r="P160" t="str">
            <v>Fleksibel opgavevaretagelse</v>
          </cell>
        </row>
        <row r="161">
          <cell r="P161" t="str">
            <v>Fleksibilitet</v>
          </cell>
        </row>
        <row r="162">
          <cell r="P162" t="str">
            <v>Flere begrundelser</v>
          </cell>
        </row>
        <row r="163">
          <cell r="P163" t="str">
            <v>Flere funktioner</v>
          </cell>
        </row>
        <row r="164">
          <cell r="P164" t="str">
            <v>Flere års ansætt.</v>
          </cell>
        </row>
        <row r="165">
          <cell r="P165" t="str">
            <v>Flytte- og kørselsopgaver</v>
          </cell>
        </row>
        <row r="166">
          <cell r="P166" t="str">
            <v>Fondsfinansering</v>
          </cell>
        </row>
        <row r="167">
          <cell r="P167" t="str">
            <v>Foniatrisk Klinik</v>
          </cell>
        </row>
        <row r="168">
          <cell r="P168" t="str">
            <v>Fordeling af personaleuniform</v>
          </cell>
        </row>
        <row r="169">
          <cell r="P169" t="str">
            <v>Fordybelseskurser</v>
          </cell>
        </row>
        <row r="170">
          <cell r="P170" t="str">
            <v>Forflytningsinstruktør</v>
          </cell>
        </row>
        <row r="171">
          <cell r="P171" t="str">
            <v>Forflytningsvejleder</v>
          </cell>
        </row>
        <row r="172">
          <cell r="P172" t="str">
            <v>Forhøjet gruppeledertillæg</v>
          </cell>
        </row>
        <row r="173">
          <cell r="P173" t="str">
            <v>Forløbskoordinator</v>
          </cell>
        </row>
        <row r="174">
          <cell r="P174" t="str">
            <v>Formidling, diverse</v>
          </cell>
        </row>
        <row r="175">
          <cell r="P175" t="str">
            <v>Forv. højskolens diplomkursus</v>
          </cell>
        </row>
        <row r="176">
          <cell r="P176" t="str">
            <v>Fremstilling af komponenter</v>
          </cell>
        </row>
        <row r="177">
          <cell r="P177" t="str">
            <v>Frontfunktion</v>
          </cell>
        </row>
        <row r="178">
          <cell r="P178" t="str">
            <v>Funktion i højere stilling</v>
          </cell>
        </row>
        <row r="179">
          <cell r="P179" t="str">
            <v>Funktions- og teknisk ansvar</v>
          </cell>
        </row>
        <row r="180">
          <cell r="P180" t="str">
            <v>Funktionschef</v>
          </cell>
        </row>
        <row r="181">
          <cell r="P181" t="str">
            <v>Funktionsområder</v>
          </cell>
        </row>
        <row r="182">
          <cell r="P182" t="str">
            <v>Funktionstillæg</v>
          </cell>
        </row>
        <row r="183">
          <cell r="P183" t="str">
            <v>Fysiurgiske hjælpemidler</v>
          </cell>
        </row>
        <row r="184">
          <cell r="P184" t="str">
            <v>Fødeafdeling</v>
          </cell>
        </row>
        <row r="185">
          <cell r="P185" t="str">
            <v>Gammelt forhåndsaftaletillæg</v>
          </cell>
        </row>
        <row r="186">
          <cell r="P186" t="str">
            <v>Gennemført Canc.cur</v>
          </cell>
        </row>
        <row r="187">
          <cell r="P187" t="str">
            <v>Gennemført opskoling</v>
          </cell>
        </row>
        <row r="188">
          <cell r="P188" t="str">
            <v>Geriatrisk, erfaring</v>
          </cell>
        </row>
        <row r="189">
          <cell r="P189" t="str">
            <v>Grund-/erhvervsrelat. kursus</v>
          </cell>
        </row>
        <row r="190">
          <cell r="P190" t="str">
            <v>Grundudd. + 1 års ansættelse</v>
          </cell>
        </row>
        <row r="191">
          <cell r="P191" t="str">
            <v>Gruppeledertillæg</v>
          </cell>
        </row>
        <row r="192">
          <cell r="P192" t="str">
            <v>GT-løn Pers. kval. 2010</v>
          </cell>
        </row>
        <row r="193">
          <cell r="P193" t="str">
            <v>Gulvvaskemaskine</v>
          </cell>
        </row>
        <row r="194">
          <cell r="P194" t="str">
            <v>Harmonisering teknik</v>
          </cell>
        </row>
        <row r="195">
          <cell r="P195" t="str">
            <v>Helsepædagog Marjatta</v>
          </cell>
        </row>
        <row r="196">
          <cell r="P196" t="str">
            <v>Herbergstillæg</v>
          </cell>
        </row>
        <row r="197">
          <cell r="P197" t="str">
            <v>Hjemmesideansvar</v>
          </cell>
        </row>
        <row r="198">
          <cell r="P198" t="str">
            <v>Hjertestop</v>
          </cell>
        </row>
        <row r="199">
          <cell r="P199" t="str">
            <v>Hjælpemidler</v>
          </cell>
        </row>
        <row r="200">
          <cell r="P200" t="str">
            <v>Hospitalstillæg</v>
          </cell>
        </row>
        <row r="201">
          <cell r="P201" t="str">
            <v>Hovedansvarsområde</v>
          </cell>
        </row>
        <row r="202">
          <cell r="P202" t="str">
            <v>HR-kompetencer</v>
          </cell>
        </row>
        <row r="203">
          <cell r="P203" t="str">
            <v>Humanbiolog</v>
          </cell>
        </row>
        <row r="204">
          <cell r="P204" t="str">
            <v>Hvilerumsfunktion</v>
          </cell>
        </row>
        <row r="205">
          <cell r="P205" t="str">
            <v>Hygiejnetillæg</v>
          </cell>
        </row>
        <row r="206">
          <cell r="P206" t="str">
            <v>Håndtering af plc-styringer</v>
          </cell>
        </row>
        <row r="207">
          <cell r="P207" t="str">
            <v>ID-kort produktion</v>
          </cell>
        </row>
        <row r="208">
          <cell r="P208" t="str">
            <v>Iflg. overenskomst 2002</v>
          </cell>
        </row>
        <row r="209">
          <cell r="P209" t="str">
            <v>Implementeringssprog</v>
          </cell>
        </row>
        <row r="210">
          <cell r="P210" t="str">
            <v>Indkøb</v>
          </cell>
        </row>
        <row r="211">
          <cell r="P211" t="str">
            <v>Indkøb af materialer</v>
          </cell>
        </row>
        <row r="212">
          <cell r="P212" t="str">
            <v>Indkøb og Logistik</v>
          </cell>
        </row>
        <row r="213">
          <cell r="P213" t="str">
            <v>Indpl. pr. 31.3.2000</v>
          </cell>
        </row>
        <row r="214">
          <cell r="P214" t="str">
            <v>Ingen højeste tjenestetid</v>
          </cell>
        </row>
        <row r="215">
          <cell r="P215" t="str">
            <v>Initiativtager</v>
          </cell>
        </row>
        <row r="216">
          <cell r="P216" t="str">
            <v>Inkontinens</v>
          </cell>
        </row>
        <row r="217">
          <cell r="P217" t="str">
            <v>Institutionstillæg</v>
          </cell>
        </row>
        <row r="218">
          <cell r="P218" t="str">
            <v>Instruktion og supervision</v>
          </cell>
        </row>
        <row r="219">
          <cell r="P219" t="str">
            <v>Instruktør</v>
          </cell>
        </row>
        <row r="220">
          <cell r="P220" t="str">
            <v>Instrum.v.+bækkenkoger</v>
          </cell>
        </row>
        <row r="221">
          <cell r="P221" t="str">
            <v>Intensiv</v>
          </cell>
        </row>
        <row r="222">
          <cell r="P222" t="str">
            <v>IT funktioner</v>
          </cell>
        </row>
        <row r="223">
          <cell r="P223" t="str">
            <v>IT systemer</v>
          </cell>
        </row>
        <row r="224">
          <cell r="P224" t="str">
            <v>IT-kompetencer</v>
          </cell>
        </row>
        <row r="225">
          <cell r="P225" t="str">
            <v>IT-specialist i bb it-system</v>
          </cell>
        </row>
        <row r="226">
          <cell r="P226" t="str">
            <v>IT-viden</v>
          </cell>
        </row>
        <row r="227">
          <cell r="P227" t="str">
            <v>Jfr. forhåndsaftale</v>
          </cell>
        </row>
        <row r="228">
          <cell r="P228" t="str">
            <v>Jobrotation</v>
          </cell>
        </row>
        <row r="229">
          <cell r="P229" t="str">
            <v>Journalfunktion</v>
          </cell>
        </row>
        <row r="230">
          <cell r="P230" t="str">
            <v>Kapelfunktion (HO)</v>
          </cell>
        </row>
        <row r="231">
          <cell r="P231" t="str">
            <v>Kar.lab koordinerende opgaver</v>
          </cell>
        </row>
        <row r="232">
          <cell r="P232" t="str">
            <v>Kardiologi</v>
          </cell>
        </row>
        <row r="233">
          <cell r="P233" t="str">
            <v>Kedelhus</v>
          </cell>
        </row>
        <row r="234">
          <cell r="P234" t="str">
            <v>Kendt jordemoder</v>
          </cell>
        </row>
        <row r="235">
          <cell r="P235" t="str">
            <v>Ketogen diæt</v>
          </cell>
        </row>
        <row r="236">
          <cell r="P236" t="str">
            <v>Klin. erfaring/ansvarlighed</v>
          </cell>
        </row>
        <row r="237">
          <cell r="P237" t="str">
            <v>Klinisk besl.- forskningsmet.</v>
          </cell>
        </row>
        <row r="238">
          <cell r="P238" t="str">
            <v>Klinisk forskning</v>
          </cell>
        </row>
        <row r="239">
          <cell r="P239" t="str">
            <v>Klinisk sygeplejespecialist</v>
          </cell>
        </row>
        <row r="240">
          <cell r="P240" t="str">
            <v>Klinisk underv.på afd. niveau</v>
          </cell>
        </row>
        <row r="241">
          <cell r="P241" t="str">
            <v>Klinisk vejleder</v>
          </cell>
        </row>
        <row r="242">
          <cell r="P242" t="str">
            <v>Kliniske og personlige kvl.</v>
          </cell>
        </row>
        <row r="243">
          <cell r="P243" t="str">
            <v>Kofoedsmindetillæg</v>
          </cell>
        </row>
        <row r="244">
          <cell r="P244" t="str">
            <v>Kommunikation</v>
          </cell>
        </row>
        <row r="245">
          <cell r="P245" t="str">
            <v>Kommunom - fagdel (DK2)</v>
          </cell>
        </row>
        <row r="246">
          <cell r="P246" t="str">
            <v>Kommunom - grunddel (DK1)</v>
          </cell>
        </row>
        <row r="247">
          <cell r="P247" t="str">
            <v>Komp. for manglende pension</v>
          </cell>
        </row>
        <row r="248">
          <cell r="P248" t="str">
            <v>Kompensation funktionstillæg</v>
          </cell>
        </row>
        <row r="249">
          <cell r="P249" t="str">
            <v>Kompensationsfrihed</v>
          </cell>
        </row>
        <row r="250">
          <cell r="P250" t="str">
            <v>Kompetence</v>
          </cell>
        </row>
        <row r="251">
          <cell r="P251" t="str">
            <v>Kompetence som TIR</v>
          </cell>
        </row>
        <row r="252">
          <cell r="P252" t="str">
            <v>Kompetenceudvikling</v>
          </cell>
        </row>
        <row r="253">
          <cell r="P253" t="str">
            <v>Kompleksitet</v>
          </cell>
        </row>
        <row r="254">
          <cell r="P254" t="str">
            <v>Komplekst arbejdsområde</v>
          </cell>
        </row>
        <row r="255">
          <cell r="P255" t="str">
            <v>Komplekst ledelsesområde</v>
          </cell>
        </row>
        <row r="256">
          <cell r="P256" t="str">
            <v>Konstituering</v>
          </cell>
        </row>
        <row r="257">
          <cell r="P257" t="str">
            <v>Konsulentfunktion</v>
          </cell>
        </row>
        <row r="258">
          <cell r="P258" t="str">
            <v>Kontaktbioanalytiker</v>
          </cell>
        </row>
        <row r="259">
          <cell r="P259" t="str">
            <v>Kontaktperson</v>
          </cell>
        </row>
        <row r="260">
          <cell r="P260" t="str">
            <v>Kontrakttillæg</v>
          </cell>
        </row>
        <row r="261">
          <cell r="P261" t="str">
            <v>Kontrakttillæg 15%</v>
          </cell>
        </row>
        <row r="262">
          <cell r="P262" t="str">
            <v>Konverteringstillæg</v>
          </cell>
        </row>
        <row r="263">
          <cell r="P263" t="str">
            <v>Koord. instruksmateriale</v>
          </cell>
        </row>
        <row r="264">
          <cell r="P264" t="str">
            <v>Koordinator</v>
          </cell>
        </row>
        <row r="265">
          <cell r="P265" t="str">
            <v>Koordinatortillæg</v>
          </cell>
        </row>
        <row r="266">
          <cell r="P266" t="str">
            <v>Koordinerende funktioner</v>
          </cell>
        </row>
        <row r="267">
          <cell r="P267" t="str">
            <v>Koordinerende led. oversygepl.</v>
          </cell>
        </row>
        <row r="268">
          <cell r="P268" t="str">
            <v>Koordinerende sårsygepleje</v>
          </cell>
        </row>
        <row r="269">
          <cell r="P269" t="str">
            <v>Korrektion af ketogendiæt tlf.</v>
          </cell>
        </row>
        <row r="270">
          <cell r="P270" t="str">
            <v>Kræftkoordinator</v>
          </cell>
        </row>
        <row r="271">
          <cell r="P271" t="str">
            <v>KTO Forlig 01.04.05 + 1 trin</v>
          </cell>
        </row>
        <row r="272">
          <cell r="P272" t="str">
            <v>KTO-tillæg</v>
          </cell>
        </row>
        <row r="273">
          <cell r="P273" t="str">
            <v>Kv. i sy.pl.faglig vejl.</v>
          </cell>
        </row>
        <row r="274">
          <cell r="P274" t="str">
            <v>Kv. inden for epilepsi</v>
          </cell>
        </row>
        <row r="275">
          <cell r="P275" t="str">
            <v>Kval. indenf. svagstrømsteknik</v>
          </cell>
        </row>
        <row r="276">
          <cell r="P276" t="str">
            <v>Kvalificeret niv.</v>
          </cell>
        </row>
        <row r="277">
          <cell r="P277" t="str">
            <v>Kvalifikationsløn</v>
          </cell>
        </row>
        <row r="278">
          <cell r="P278" t="str">
            <v>Kvalifikationstillæg</v>
          </cell>
        </row>
        <row r="279">
          <cell r="P279" t="str">
            <v>Kvalitet i arbejdet</v>
          </cell>
        </row>
        <row r="280">
          <cell r="P280" t="str">
            <v>Kvalitet- og udvikling</v>
          </cell>
        </row>
        <row r="281">
          <cell r="P281" t="str">
            <v>Kvalitetskoordinator</v>
          </cell>
        </row>
        <row r="282">
          <cell r="P282" t="str">
            <v>Kvalitetssikring</v>
          </cell>
        </row>
        <row r="283">
          <cell r="P283" t="str">
            <v>Kørsel med nødværk</v>
          </cell>
        </row>
        <row r="284">
          <cell r="P284" t="str">
            <v>Laboratorieopvask/laboratorium</v>
          </cell>
        </row>
        <row r="285">
          <cell r="P285" t="str">
            <v>Lagerstyring</v>
          </cell>
        </row>
        <row r="286">
          <cell r="P286" t="str">
            <v>Landsdækkende opgave</v>
          </cell>
        </row>
        <row r="287">
          <cell r="P287" t="str">
            <v>Laparoskopisk</v>
          </cell>
        </row>
        <row r="288">
          <cell r="P288" t="str">
            <v>Ledelse</v>
          </cell>
        </row>
        <row r="289">
          <cell r="P289" t="str">
            <v>Ledelse flyverfunktion</v>
          </cell>
        </row>
        <row r="290">
          <cell r="P290" t="str">
            <v>Ledelse på fl. geografier</v>
          </cell>
        </row>
        <row r="291">
          <cell r="P291" t="str">
            <v>Ledelseserfaring</v>
          </cell>
        </row>
        <row r="292">
          <cell r="P292" t="str">
            <v>Ledelsesmæssig kvalifikation</v>
          </cell>
        </row>
        <row r="293">
          <cell r="P293" t="str">
            <v>Ledelsesmæssige sekretæropg.</v>
          </cell>
        </row>
        <row r="294">
          <cell r="P294" t="str">
            <v>Ledelsesopgaver</v>
          </cell>
        </row>
        <row r="295">
          <cell r="P295" t="str">
            <v>Ledelsestillæg/funk</v>
          </cell>
        </row>
        <row r="296">
          <cell r="P296" t="str">
            <v>Lederuddannelse</v>
          </cell>
        </row>
        <row r="297">
          <cell r="P297" t="str">
            <v>Lokal aftalt grundløn</v>
          </cell>
        </row>
        <row r="298">
          <cell r="P298" t="str">
            <v>Lokalkendskab</v>
          </cell>
        </row>
        <row r="299">
          <cell r="P299" t="str">
            <v>Lukket/sikret tillæg</v>
          </cell>
        </row>
        <row r="300">
          <cell r="P300" t="str">
            <v>Lymfødembehand.</v>
          </cell>
        </row>
        <row r="301">
          <cell r="P301" t="str">
            <v>Lægelig konsulent</v>
          </cell>
        </row>
        <row r="302">
          <cell r="P302" t="str">
            <v>Lægeligt ansvar</v>
          </cell>
        </row>
        <row r="303">
          <cell r="P303" t="str">
            <v>Løfteinstruktør</v>
          </cell>
        </row>
        <row r="304">
          <cell r="P304" t="str">
            <v>Løn- og personalefunktion</v>
          </cell>
        </row>
        <row r="305">
          <cell r="P305" t="str">
            <v>Lønanc. aftale</v>
          </cell>
        </row>
        <row r="306">
          <cell r="P306" t="str">
            <v>Lønforhandling 1. april 2006</v>
          </cell>
        </row>
        <row r="307">
          <cell r="P307" t="str">
            <v>Lønforhandling 2010</v>
          </cell>
        </row>
        <row r="308">
          <cell r="P308" t="str">
            <v>Løntillæg</v>
          </cell>
        </row>
        <row r="309">
          <cell r="P309" t="str">
            <v>Lønudligning</v>
          </cell>
        </row>
        <row r="310">
          <cell r="P310" t="str">
            <v>Maskinehåndtering</v>
          </cell>
        </row>
        <row r="311">
          <cell r="P311" t="str">
            <v>Maskinkendskab</v>
          </cell>
        </row>
        <row r="312">
          <cell r="P312" t="str">
            <v>Masteruddannelse</v>
          </cell>
        </row>
        <row r="313">
          <cell r="P313" t="str">
            <v>Medicin og/eller fødevareansv.</v>
          </cell>
        </row>
        <row r="314">
          <cell r="P314" t="str">
            <v>Medicinansvar</v>
          </cell>
        </row>
        <row r="315">
          <cell r="P315" t="str">
            <v>Medicinansvarlig</v>
          </cell>
        </row>
        <row r="316">
          <cell r="P316" t="str">
            <v>Medicinkursus</v>
          </cell>
        </row>
        <row r="317">
          <cell r="P317" t="str">
            <v>Medicinservice</v>
          </cell>
        </row>
        <row r="318">
          <cell r="P318" t="str">
            <v>MED-udvalg</v>
          </cell>
        </row>
        <row r="319">
          <cell r="P319" t="str">
            <v>Mentorfunktion</v>
          </cell>
        </row>
        <row r="320">
          <cell r="P320" t="str">
            <v>Merarbejde, jfr. aftale</v>
          </cell>
        </row>
        <row r="321">
          <cell r="P321" t="str">
            <v>Merkonom</v>
          </cell>
        </row>
        <row r="322">
          <cell r="P322" t="str">
            <v>Midlertidigt ulempetillæg</v>
          </cell>
        </row>
        <row r="323">
          <cell r="P323" t="str">
            <v>Miljø</v>
          </cell>
        </row>
        <row r="324">
          <cell r="P324" t="str">
            <v>Misbrugscentre</v>
          </cell>
        </row>
        <row r="325">
          <cell r="P325" t="str">
            <v>Misbrugstillæg</v>
          </cell>
        </row>
        <row r="326">
          <cell r="P326" t="str">
            <v>Mistet arb.tids.best. tillæg</v>
          </cell>
        </row>
        <row r="327">
          <cell r="P327" t="str">
            <v>Motivation</v>
          </cell>
        </row>
        <row r="328">
          <cell r="P328" t="str">
            <v>MR-funktion</v>
          </cell>
        </row>
        <row r="329">
          <cell r="P329" t="str">
            <v>MR-scanner</v>
          </cell>
        </row>
        <row r="330">
          <cell r="P330" t="str">
            <v>Mærkning af uniformer</v>
          </cell>
        </row>
        <row r="331">
          <cell r="P331" t="str">
            <v>Møder og kursus</v>
          </cell>
        </row>
        <row r="332">
          <cell r="P332" t="str">
            <v>Nattevagt</v>
          </cell>
        </row>
        <row r="333">
          <cell r="P333" t="str">
            <v>Nefrologi</v>
          </cell>
        </row>
        <row r="334">
          <cell r="P334" t="str">
            <v>Neonataludstyr</v>
          </cell>
        </row>
        <row r="335">
          <cell r="P335" t="str">
            <v>Nerveledning AIDP</v>
          </cell>
        </row>
        <row r="336">
          <cell r="P336" t="str">
            <v>Netværksadministrator</v>
          </cell>
        </row>
        <row r="337">
          <cell r="P337" t="str">
            <v>Neurologi</v>
          </cell>
        </row>
        <row r="338">
          <cell r="P338" t="str">
            <v>Neuropædiatri</v>
          </cell>
        </row>
        <row r="339">
          <cell r="P339" t="str">
            <v>NLP - videreuddannelse</v>
          </cell>
        </row>
        <row r="340">
          <cell r="P340" t="str">
            <v>Nærm. aft. funktionsp.</v>
          </cell>
        </row>
        <row r="341">
          <cell r="P341" t="str">
            <v>Nøgleperson</v>
          </cell>
        </row>
        <row r="342">
          <cell r="P342" t="str">
            <v>Nøgleperson medicoteknisk udst</v>
          </cell>
        </row>
        <row r="343">
          <cell r="P343" t="str">
            <v>OLAU 1</v>
          </cell>
        </row>
        <row r="344">
          <cell r="P344" t="str">
            <v>Områdeledelse</v>
          </cell>
        </row>
        <row r="345">
          <cell r="P345" t="str">
            <v>Omsorgsmedhjælperuddannelsen</v>
          </cell>
        </row>
        <row r="346">
          <cell r="P346" t="str">
            <v>Omstillingsfunktion</v>
          </cell>
        </row>
        <row r="347">
          <cell r="P347" t="str">
            <v>Omstillingsparathed</v>
          </cell>
        </row>
        <row r="348">
          <cell r="P348" t="str">
            <v>OP</v>
          </cell>
        </row>
        <row r="349">
          <cell r="P349" t="str">
            <v>Opgave med katastrofeberedskab</v>
          </cell>
        </row>
        <row r="350">
          <cell r="P350" t="str">
            <v>Opgaveløsning</v>
          </cell>
        </row>
        <row r="351">
          <cell r="P351" t="str">
            <v>Opgaver inden for eget jobfelt</v>
          </cell>
        </row>
        <row r="352">
          <cell r="P352" t="str">
            <v>Opgaver uden for eget jobfelt</v>
          </cell>
        </row>
        <row r="353">
          <cell r="P353" t="str">
            <v>Opgavevaretagelse</v>
          </cell>
        </row>
        <row r="354">
          <cell r="P354" t="str">
            <v>Opskolingstillæg</v>
          </cell>
        </row>
        <row r="355">
          <cell r="P355" t="str">
            <v>OPUS og GS-åben</v>
          </cell>
        </row>
        <row r="356">
          <cell r="P356" t="str">
            <v>Opvaskefunk. i afd.køk/sengeaf</v>
          </cell>
        </row>
        <row r="357">
          <cell r="P357" t="str">
            <v>Organiserings- og samarb.evne</v>
          </cell>
        </row>
        <row r="358">
          <cell r="P358" t="str">
            <v>Overblik</v>
          </cell>
        </row>
        <row r="359">
          <cell r="P359" t="str">
            <v>Overbygningskursus</v>
          </cell>
        </row>
        <row r="360">
          <cell r="P360" t="str">
            <v>Overenskomst 1. april 2005</v>
          </cell>
        </row>
        <row r="361">
          <cell r="P361" t="str">
            <v>Overenskomst 1. april 2006</v>
          </cell>
        </row>
        <row r="362">
          <cell r="P362" t="str">
            <v>Overgangstillæg</v>
          </cell>
        </row>
        <row r="363">
          <cell r="P363" t="str">
            <v>Overordnede opgaver</v>
          </cell>
        </row>
        <row r="364">
          <cell r="P364" t="str">
            <v>Palliative område</v>
          </cell>
        </row>
        <row r="365">
          <cell r="P365" t="str">
            <v>Palliativt ekspertteam</v>
          </cell>
        </row>
        <row r="366">
          <cell r="P366" t="str">
            <v>Patientrådgiver</v>
          </cell>
        </row>
        <row r="367">
          <cell r="P367" t="str">
            <v>Patientsikkerhed</v>
          </cell>
        </row>
        <row r="368">
          <cell r="P368" t="str">
            <v>Patologisk</v>
          </cell>
        </row>
        <row r="369">
          <cell r="P369" t="str">
            <v>Patsec administrator/superbrug</v>
          </cell>
        </row>
        <row r="370">
          <cell r="P370" t="str">
            <v>Pers. og udd.komp.</v>
          </cell>
        </row>
        <row r="371">
          <cell r="P371" t="str">
            <v>Pers. till. m. pens.</v>
          </cell>
        </row>
        <row r="372">
          <cell r="P372" t="str">
            <v>Pers. till. u. pens.</v>
          </cell>
        </row>
        <row r="373">
          <cell r="P373" t="str">
            <v>Pers.tillæg ovk. 08</v>
          </cell>
        </row>
        <row r="374">
          <cell r="P374" t="str">
            <v>Pers.tillæg stedtill.</v>
          </cell>
        </row>
        <row r="375">
          <cell r="P375" t="str">
            <v>Personlig kompetence</v>
          </cell>
        </row>
        <row r="376">
          <cell r="P376" t="str">
            <v>Personlig ord. vedr. TR funk.</v>
          </cell>
        </row>
        <row r="377">
          <cell r="P377" t="str">
            <v>Personlig ordning</v>
          </cell>
        </row>
        <row r="378">
          <cell r="P378" t="str">
            <v>Personlig ordning - modregning</v>
          </cell>
        </row>
        <row r="379">
          <cell r="P379" t="str">
            <v>Personlig/klinisk kompetence</v>
          </cell>
        </row>
        <row r="380">
          <cell r="P380" t="str">
            <v>Personlige kval./engagement</v>
          </cell>
        </row>
        <row r="381">
          <cell r="P381" t="str">
            <v>Personlige kvalifikationer</v>
          </cell>
        </row>
        <row r="382">
          <cell r="P382" t="str">
            <v>Personligt pr 1.4.03 overensk.</v>
          </cell>
        </row>
        <row r="383">
          <cell r="P383" t="str">
            <v>Personligt tillæg</v>
          </cell>
        </row>
        <row r="384">
          <cell r="P384" t="str">
            <v>Personligt tillæg/kapel</v>
          </cell>
        </row>
        <row r="385">
          <cell r="P385" t="str">
            <v>Ph.D.grad</v>
          </cell>
        </row>
        <row r="386">
          <cell r="P386" t="str">
            <v>Pilehus I,II, luk/sikr</v>
          </cell>
        </row>
        <row r="387">
          <cell r="P387" t="str">
            <v>Planlægning</v>
          </cell>
        </row>
        <row r="388">
          <cell r="P388" t="str">
            <v>Platangårdstillæg</v>
          </cell>
        </row>
        <row r="389">
          <cell r="P389" t="str">
            <v>PO Superbrugerorg. 2016</v>
          </cell>
        </row>
        <row r="390">
          <cell r="P390" t="str">
            <v>Portør der indgår i Vagtrul</v>
          </cell>
        </row>
        <row r="391">
          <cell r="P391" t="str">
            <v>Portør i kørselsteam</v>
          </cell>
        </row>
        <row r="392">
          <cell r="P392" t="str">
            <v>Positiv indstilling til arbj.</v>
          </cell>
        </row>
        <row r="393">
          <cell r="P393" t="str">
            <v>Post</v>
          </cell>
        </row>
        <row r="394">
          <cell r="P394" t="str">
            <v>Praktikansvarlig/oplæring</v>
          </cell>
        </row>
        <row r="395">
          <cell r="P395" t="str">
            <v>Praktikleder</v>
          </cell>
        </row>
        <row r="396">
          <cell r="P396" t="str">
            <v>Praktikvederlag</v>
          </cell>
        </row>
        <row r="397">
          <cell r="P397" t="str">
            <v>Praktikvejleder</v>
          </cell>
        </row>
        <row r="398">
          <cell r="P398" t="str">
            <v>Projekt</v>
          </cell>
        </row>
        <row r="399">
          <cell r="P399" t="str">
            <v>Projektlederuddannelse</v>
          </cell>
        </row>
        <row r="400">
          <cell r="P400" t="str">
            <v>Psykiatritillæg</v>
          </cell>
        </row>
        <row r="401">
          <cell r="P401" t="str">
            <v>Pædagogisk diplom uddannelse</v>
          </cell>
        </row>
        <row r="402">
          <cell r="P402" t="str">
            <v>Pædagogiske/administrative opg</v>
          </cell>
        </row>
        <row r="403">
          <cell r="P403" t="str">
            <v>Pædiatri</v>
          </cell>
        </row>
        <row r="404">
          <cell r="P404" t="str">
            <v>Regional registreringspraksis</v>
          </cell>
        </row>
        <row r="405">
          <cell r="P405" t="str">
            <v>Rekrutteringstillæg</v>
          </cell>
        </row>
        <row r="406">
          <cell r="P406" t="str">
            <v>Relevant efterudd.</v>
          </cell>
        </row>
        <row r="407">
          <cell r="P407" t="str">
            <v>Relevant erfa fra tidl. besk.</v>
          </cell>
        </row>
        <row r="408">
          <cell r="P408" t="str">
            <v>Relevant erfaring og videreudd</v>
          </cell>
        </row>
        <row r="409">
          <cell r="P409" t="str">
            <v>Relevant erhvervserfaring</v>
          </cell>
        </row>
        <row r="410">
          <cell r="P410" t="str">
            <v>Relevant teoretisk viden</v>
          </cell>
        </row>
        <row r="411">
          <cell r="P411" t="str">
            <v>Relevant uddannelse</v>
          </cell>
        </row>
        <row r="412">
          <cell r="P412" t="str">
            <v>Relevant viden</v>
          </cell>
        </row>
        <row r="413">
          <cell r="P413" t="str">
            <v>Relevante kompetencer</v>
          </cell>
        </row>
        <row r="414">
          <cell r="P414" t="str">
            <v>Rengøring</v>
          </cell>
        </row>
        <row r="415">
          <cell r="P415" t="str">
            <v>Rengøring af off. toiletter</v>
          </cell>
        </row>
        <row r="416">
          <cell r="P416" t="str">
            <v>Ressourceperson</v>
          </cell>
        </row>
        <row r="417">
          <cell r="P417" t="str">
            <v>Resultatorienteret</v>
          </cell>
        </row>
        <row r="418">
          <cell r="P418" t="str">
            <v>Ris/Pacs</v>
          </cell>
        </row>
        <row r="419">
          <cell r="P419" t="str">
            <v>Rutine</v>
          </cell>
        </row>
        <row r="420">
          <cell r="P420" t="str">
            <v>Rygestopinstruktør</v>
          </cell>
        </row>
        <row r="421">
          <cell r="P421" t="str">
            <v>Røntgen</v>
          </cell>
        </row>
        <row r="422">
          <cell r="P422" t="str">
            <v>Rådgivning og vejledning</v>
          </cell>
        </row>
        <row r="423">
          <cell r="P423" t="str">
            <v>Rådighedsfunktion</v>
          </cell>
        </row>
        <row r="424">
          <cell r="P424" t="str">
            <v>Rådighedstillæg</v>
          </cell>
        </row>
        <row r="425">
          <cell r="P425" t="str">
            <v>Sagsbehandling/forhandling</v>
          </cell>
        </row>
        <row r="426">
          <cell r="P426" t="str">
            <v>Samarbejdsevne</v>
          </cell>
        </row>
        <row r="427">
          <cell r="P427" t="str">
            <v>Sammedagskirurgi</v>
          </cell>
        </row>
        <row r="428">
          <cell r="P428" t="str">
            <v>Scopi</v>
          </cell>
        </row>
        <row r="429">
          <cell r="P429" t="str">
            <v>Sekretær for afdelingsledelse</v>
          </cell>
        </row>
        <row r="430">
          <cell r="P430" t="str">
            <v>Sekretærfunktion</v>
          </cell>
        </row>
        <row r="431">
          <cell r="P431" t="str">
            <v>Seksualvejledertillæg</v>
          </cell>
        </row>
        <row r="432">
          <cell r="P432" t="str">
            <v>Selvstyrende teams</v>
          </cell>
        </row>
        <row r="433">
          <cell r="P433" t="str">
            <v>Selvstændig opgaveløsning</v>
          </cell>
        </row>
        <row r="434">
          <cell r="P434" t="str">
            <v>Selvstændighed</v>
          </cell>
        </row>
        <row r="435">
          <cell r="P435" t="str">
            <v>Sengeredning</v>
          </cell>
        </row>
        <row r="436">
          <cell r="P436" t="str">
            <v>Servering på afdelingerne</v>
          </cell>
        </row>
        <row r="437">
          <cell r="P437" t="str">
            <v>Serviceassistentuddannelse</v>
          </cell>
        </row>
        <row r="438">
          <cell r="P438" t="str">
            <v>Servicekoncept</v>
          </cell>
        </row>
        <row r="439">
          <cell r="P439" t="str">
            <v>Servicemålopgaver</v>
          </cell>
        </row>
        <row r="440">
          <cell r="P440" t="str">
            <v>Servicering</v>
          </cell>
        </row>
        <row r="441">
          <cell r="P441" t="str">
            <v>Sikkerhed i form af obs. m.v.</v>
          </cell>
        </row>
        <row r="442">
          <cell r="P442" t="str">
            <v>Sikkerhedsleder</v>
          </cell>
        </row>
        <row r="443">
          <cell r="P443" t="str">
            <v>Sikringstillæg</v>
          </cell>
        </row>
        <row r="444">
          <cell r="P444" t="str">
            <v>Skadestue</v>
          </cell>
        </row>
        <row r="445">
          <cell r="P445" t="str">
            <v>Skiltning</v>
          </cell>
        </row>
        <row r="446">
          <cell r="P446" t="str">
            <v>Skinnefremstilling</v>
          </cell>
        </row>
        <row r="447">
          <cell r="P447" t="str">
            <v>Skrankefunktion</v>
          </cell>
        </row>
        <row r="448">
          <cell r="P448" t="str">
            <v>Smuds-/genetillæg</v>
          </cell>
        </row>
        <row r="449">
          <cell r="P449" t="str">
            <v>Snerydning/glatføre</v>
          </cell>
        </row>
        <row r="450">
          <cell r="P450" t="str">
            <v>Socialfaglig koordinator</v>
          </cell>
        </row>
        <row r="451">
          <cell r="P451" t="str">
            <v>Socialt engagement</v>
          </cell>
        </row>
        <row r="452">
          <cell r="P452" t="str">
            <v>Souschef</v>
          </cell>
        </row>
        <row r="453">
          <cell r="P453" t="str">
            <v>Souschef  pers.</v>
          </cell>
        </row>
        <row r="454">
          <cell r="P454" t="str">
            <v>Speciale</v>
          </cell>
        </row>
        <row r="455">
          <cell r="P455" t="str">
            <v>Specialeansvarlig</v>
          </cell>
        </row>
        <row r="456">
          <cell r="P456" t="str">
            <v>Specialfunktion</v>
          </cell>
        </row>
        <row r="457">
          <cell r="P457" t="str">
            <v>Specialist</v>
          </cell>
        </row>
        <row r="458">
          <cell r="P458" t="str">
            <v>Specialkonsulent</v>
          </cell>
        </row>
        <row r="459">
          <cell r="P459" t="str">
            <v>Specialuddannelse</v>
          </cell>
        </row>
        <row r="460">
          <cell r="P460" t="str">
            <v>Stabil medarbejder</v>
          </cell>
        </row>
        <row r="461">
          <cell r="P461" t="str">
            <v>Statistiksystem</v>
          </cell>
        </row>
        <row r="462">
          <cell r="P462" t="str">
            <v>Stedfortræderfunktion</v>
          </cell>
        </row>
        <row r="463">
          <cell r="P463" t="str">
            <v>Steril</v>
          </cell>
        </row>
        <row r="464">
          <cell r="P464" t="str">
            <v>Sterilassistenteksamen</v>
          </cell>
        </row>
        <row r="465">
          <cell r="P465" t="str">
            <v>Stillings- og funktionsbeskriv</v>
          </cell>
        </row>
        <row r="466">
          <cell r="P466" t="str">
            <v>Stor ansvarlighed -engagement</v>
          </cell>
        </row>
        <row r="467">
          <cell r="P467" t="str">
            <v>Stort afsnit/afdeling</v>
          </cell>
        </row>
        <row r="468">
          <cell r="P468" t="str">
            <v>Stort og veludført arbejde</v>
          </cell>
        </row>
        <row r="469">
          <cell r="P469" t="str">
            <v>Stort værksted</v>
          </cell>
        </row>
        <row r="470">
          <cell r="P470" t="str">
            <v>Studerende</v>
          </cell>
        </row>
        <row r="471">
          <cell r="P471" t="str">
            <v>Støttefunktion</v>
          </cell>
        </row>
        <row r="472">
          <cell r="P472" t="str">
            <v>Superbruger</v>
          </cell>
        </row>
        <row r="473">
          <cell r="P473" t="str">
            <v>Supervision</v>
          </cell>
        </row>
        <row r="474">
          <cell r="P474" t="str">
            <v>Supervisortillæg</v>
          </cell>
        </row>
        <row r="475">
          <cell r="P475" t="str">
            <v>Support Opus-medicin</v>
          </cell>
        </row>
        <row r="476">
          <cell r="P476" t="str">
            <v>Sygeplejefaglig vejlederudd.</v>
          </cell>
        </row>
        <row r="477">
          <cell r="P477" t="str">
            <v>Sygeplejefagligt ansvar</v>
          </cell>
        </row>
        <row r="478">
          <cell r="P478" t="str">
            <v>Systemadministrator</v>
          </cell>
        </row>
        <row r="479">
          <cell r="P479" t="str">
            <v>Systemansvarlig miljøaffald</v>
          </cell>
        </row>
        <row r="480">
          <cell r="P480" t="str">
            <v>Særlig erfaring</v>
          </cell>
        </row>
        <row r="481">
          <cell r="P481" t="str">
            <v>Særlig funktion</v>
          </cell>
        </row>
        <row r="482">
          <cell r="P482" t="str">
            <v>Særlig plejekrævende</v>
          </cell>
        </row>
        <row r="483">
          <cell r="P483" t="str">
            <v>Særlige funktioner</v>
          </cell>
        </row>
        <row r="484">
          <cell r="P484" t="str">
            <v>Særlige kompetencer</v>
          </cell>
        </row>
        <row r="485">
          <cell r="P485" t="str">
            <v>Særlige opgaver</v>
          </cell>
        </row>
        <row r="486">
          <cell r="P486" t="str">
            <v>Særligt ansvar</v>
          </cell>
        </row>
        <row r="487">
          <cell r="P487" t="str">
            <v>Særligt arbejdsområde</v>
          </cell>
        </row>
        <row r="488">
          <cell r="P488" t="str">
            <v>Særligt tillæg</v>
          </cell>
        </row>
        <row r="489">
          <cell r="P489" t="str">
            <v>Sårpleje, erfaring</v>
          </cell>
        </row>
        <row r="490">
          <cell r="P490" t="str">
            <v>Sårsygeplejerske</v>
          </cell>
        </row>
        <row r="491">
          <cell r="P491" t="str">
            <v>T-doc system</v>
          </cell>
        </row>
        <row r="492">
          <cell r="P492" t="str">
            <v>T-dok system</v>
          </cell>
        </row>
        <row r="493">
          <cell r="P493" t="str">
            <v>Teamansvarlig</v>
          </cell>
        </row>
        <row r="494">
          <cell r="P494" t="str">
            <v>Teamarbejde</v>
          </cell>
        </row>
        <row r="495">
          <cell r="P495" t="str">
            <v>Teamledelse</v>
          </cell>
        </row>
        <row r="496">
          <cell r="P496" t="str">
            <v>Teammedarbejder</v>
          </cell>
        </row>
        <row r="497">
          <cell r="P497" t="str">
            <v>Teamterapeut palliation</v>
          </cell>
        </row>
        <row r="498">
          <cell r="P498" t="str">
            <v>Tekniker</v>
          </cell>
        </row>
        <row r="499">
          <cell r="P499" t="str">
            <v>Teknikeropgaver</v>
          </cell>
        </row>
        <row r="500">
          <cell r="P500" t="str">
            <v>Telefoniansvarlig</v>
          </cell>
        </row>
        <row r="501">
          <cell r="P501" t="str">
            <v>Telefonisttillæg</v>
          </cell>
        </row>
        <row r="502">
          <cell r="P502" t="str">
            <v>Telefonvagt</v>
          </cell>
        </row>
        <row r="503">
          <cell r="P503" t="str">
            <v>Teoretisk komp. ift. ledelse</v>
          </cell>
        </row>
        <row r="504">
          <cell r="P504" t="str">
            <v>Test af autoklaver</v>
          </cell>
        </row>
        <row r="505">
          <cell r="P505" t="str">
            <v>Tidsbegrænset tillæg</v>
          </cell>
        </row>
        <row r="506">
          <cell r="P506" t="str">
            <v>Tilkaldevagtordning</v>
          </cell>
        </row>
        <row r="507">
          <cell r="P507" t="str">
            <v>Tillidsrepræsentant</v>
          </cell>
        </row>
        <row r="508">
          <cell r="P508" t="str">
            <v>Tillidsrepræsentantuddannelse</v>
          </cell>
        </row>
        <row r="509">
          <cell r="P509" t="str">
            <v>Tillæg</v>
          </cell>
        </row>
        <row r="510">
          <cell r="P510" t="str">
            <v>Tillæg ej færdigforhandlet</v>
          </cell>
        </row>
        <row r="511">
          <cell r="P511" t="str">
            <v>Tillæg pensionsbidrag</v>
          </cell>
        </row>
        <row r="512">
          <cell r="P512" t="str">
            <v>Tillæg til grundløn</v>
          </cell>
        </row>
        <row r="513">
          <cell r="P513" t="str">
            <v>Tillæg til modregning</v>
          </cell>
        </row>
        <row r="514">
          <cell r="P514" t="str">
            <v>Tilsyn og service</v>
          </cell>
        </row>
        <row r="515">
          <cell r="P515" t="str">
            <v>Tjeneste på café</v>
          </cell>
        </row>
        <row r="516">
          <cell r="P516" t="str">
            <v>Tovholderfunktion</v>
          </cell>
        </row>
        <row r="517">
          <cell r="P517" t="str">
            <v>TR forhandlingskompetence</v>
          </cell>
        </row>
        <row r="518">
          <cell r="P518" t="str">
            <v>Trackit ambulatory EEG system</v>
          </cell>
        </row>
        <row r="519">
          <cell r="P519" t="str">
            <v>Transport</v>
          </cell>
        </row>
        <row r="520">
          <cell r="P520" t="str">
            <v>Traume</v>
          </cell>
        </row>
        <row r="521">
          <cell r="P521" t="str">
            <v>Træning på hold</v>
          </cell>
        </row>
        <row r="522">
          <cell r="P522" t="str">
            <v>Tunge patienter</v>
          </cell>
        </row>
        <row r="523">
          <cell r="P523" t="str">
            <v>Turnustillæg</v>
          </cell>
        </row>
        <row r="524">
          <cell r="P524" t="str">
            <v>Tværfagligt samarbejde</v>
          </cell>
        </row>
        <row r="525">
          <cell r="P525" t="str">
            <v>Tværgående arbejdsopgaver</v>
          </cell>
        </row>
        <row r="526">
          <cell r="P526" t="str">
            <v>Udadreagerende klienter</v>
          </cell>
        </row>
        <row r="527">
          <cell r="P527" t="str">
            <v>Udd. og vejledningsopgaver</v>
          </cell>
        </row>
        <row r="528">
          <cell r="P528" t="str">
            <v>Uddannelse før ansættelsen</v>
          </cell>
        </row>
        <row r="529">
          <cell r="P529" t="str">
            <v>Uddannelse som PAS-koordinator</v>
          </cell>
        </row>
        <row r="530">
          <cell r="P530" t="str">
            <v>Uddannelse, Kandidat</v>
          </cell>
        </row>
        <row r="531">
          <cell r="P531" t="str">
            <v>Uddannelse/erfaring</v>
          </cell>
        </row>
        <row r="532">
          <cell r="P532" t="str">
            <v>Uddannelser</v>
          </cell>
        </row>
        <row r="533">
          <cell r="P533" t="str">
            <v>Uddannelsesansvarlig</v>
          </cell>
        </row>
        <row r="534">
          <cell r="P534" t="str">
            <v>Uddannelsesfunktion</v>
          </cell>
        </row>
        <row r="535">
          <cell r="P535" t="str">
            <v>Uden for rul</v>
          </cell>
        </row>
        <row r="536">
          <cell r="P536" t="str">
            <v>Udligning</v>
          </cell>
        </row>
        <row r="537">
          <cell r="P537" t="str">
            <v>Udligningstillæg ESA-projekt</v>
          </cell>
        </row>
        <row r="538">
          <cell r="P538" t="str">
            <v>Udmøntningsgaranti</v>
          </cell>
        </row>
        <row r="539">
          <cell r="P539" t="str">
            <v>Udv. palliativ enhed</v>
          </cell>
        </row>
        <row r="540">
          <cell r="P540" t="str">
            <v>Udvidede funktioner</v>
          </cell>
        </row>
        <row r="541">
          <cell r="P541" t="str">
            <v>Udvidet ansvarsområde</v>
          </cell>
        </row>
        <row r="542">
          <cell r="P542" t="str">
            <v>Udvidet arbejdsområde</v>
          </cell>
        </row>
        <row r="543">
          <cell r="P543" t="str">
            <v>Udvidet faglig viden/komp.</v>
          </cell>
        </row>
        <row r="544">
          <cell r="P544" t="str">
            <v>Udvidet kompetence</v>
          </cell>
        </row>
        <row r="545">
          <cell r="P545" t="str">
            <v>Udvik./impl. i kvalitetssty.</v>
          </cell>
        </row>
        <row r="546">
          <cell r="P546" t="str">
            <v>Udvikling</v>
          </cell>
        </row>
        <row r="547">
          <cell r="P547" t="str">
            <v>Udvikling/forskning</v>
          </cell>
        </row>
        <row r="548">
          <cell r="P548" t="str">
            <v>Udviklingsinstruktør, afd. niv</v>
          </cell>
        </row>
        <row r="549">
          <cell r="P549" t="str">
            <v>Udviklingsopgaver</v>
          </cell>
        </row>
        <row r="550">
          <cell r="P550" t="str">
            <v>Ultralydsfunktion</v>
          </cell>
        </row>
        <row r="551">
          <cell r="P551" t="str">
            <v>Undervisning</v>
          </cell>
        </row>
        <row r="552">
          <cell r="P552" t="str">
            <v>Undervisningserfaring</v>
          </cell>
        </row>
        <row r="553">
          <cell r="P553" t="str">
            <v>Uniformering</v>
          </cell>
        </row>
        <row r="554">
          <cell r="P554" t="str">
            <v>Vagtarbejde</v>
          </cell>
        </row>
        <row r="555">
          <cell r="P555" t="str">
            <v>Vagtberedskab</v>
          </cell>
        </row>
        <row r="556">
          <cell r="P556" t="str">
            <v>Vagtbærende bioanalytiker</v>
          </cell>
        </row>
        <row r="557">
          <cell r="P557" t="str">
            <v>Vagtplan</v>
          </cell>
        </row>
        <row r="558">
          <cell r="P558" t="str">
            <v>Vagttjeneste</v>
          </cell>
        </row>
        <row r="559">
          <cell r="P559" t="str">
            <v>Vaskemesteruddannelse</v>
          </cell>
        </row>
        <row r="560">
          <cell r="P560" t="str">
            <v>Vedligeholdelse</v>
          </cell>
        </row>
        <row r="561">
          <cell r="P561" t="str">
            <v>Vedligeholdelse af lovstof</v>
          </cell>
        </row>
        <row r="562">
          <cell r="P562" t="str">
            <v>Vejlederfunktion</v>
          </cell>
        </row>
        <row r="563">
          <cell r="P563" t="str">
            <v>Venflon</v>
          </cell>
        </row>
        <row r="564">
          <cell r="P564" t="str">
            <v>Ventilation</v>
          </cell>
        </row>
        <row r="565">
          <cell r="P565" t="str">
            <v>Viden/specialviden</v>
          </cell>
        </row>
        <row r="566">
          <cell r="P566" t="str">
            <v>Vidensdeling</v>
          </cell>
        </row>
        <row r="567">
          <cell r="P567" t="str">
            <v>Videreuddannelse</v>
          </cell>
        </row>
        <row r="568">
          <cell r="P568" t="str">
            <v>Vippelejefunktion</v>
          </cell>
        </row>
        <row r="569">
          <cell r="P569" t="str">
            <v>Visitation og booking</v>
          </cell>
        </row>
        <row r="570">
          <cell r="P570" t="str">
            <v>Visitator</v>
          </cell>
        </row>
        <row r="571">
          <cell r="P571" t="str">
            <v>Vægter</v>
          </cell>
        </row>
        <row r="572">
          <cell r="P572" t="str">
            <v>Webfunktion</v>
          </cell>
        </row>
        <row r="573">
          <cell r="P573" t="str">
            <v>Ændring af kommunegruppe</v>
          </cell>
        </row>
        <row r="574">
          <cell r="P574" t="str">
            <v>Økonomi-/budgetstyring</v>
          </cell>
        </row>
        <row r="575">
          <cell r="P575" t="str">
            <v>Økonomi/produktoins.</v>
          </cell>
        </row>
        <row r="576">
          <cell r="P576" t="str">
            <v>Årligt tillæg</v>
          </cell>
        </row>
      </sheetData>
      <sheetData sheetId="9" refreshError="1"/>
      <sheetData sheetId="10"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  <cell r="I31" t="str">
            <v/>
          </cell>
          <cell r="O31" t="str">
            <v/>
          </cell>
        </row>
        <row r="32">
          <cell r="A32" t="str">
            <v/>
          </cell>
          <cell r="I32" t="str">
            <v/>
          </cell>
          <cell r="O32" t="str">
            <v/>
          </cell>
        </row>
        <row r="33">
          <cell r="A33" t="str">
            <v/>
          </cell>
          <cell r="I33" t="str">
            <v/>
          </cell>
          <cell r="O33" t="str">
            <v/>
          </cell>
        </row>
        <row r="34">
          <cell r="A34" t="str">
            <v/>
          </cell>
          <cell r="I34" t="str">
            <v/>
          </cell>
          <cell r="O34" t="str">
            <v/>
          </cell>
        </row>
        <row r="35">
          <cell r="A35" t="str">
            <v/>
          </cell>
          <cell r="I35" t="str">
            <v/>
          </cell>
          <cell r="O35" t="str">
            <v/>
          </cell>
        </row>
        <row r="36">
          <cell r="A36" t="str">
            <v/>
          </cell>
          <cell r="I36" t="str">
            <v/>
          </cell>
          <cell r="O36" t="str">
            <v/>
          </cell>
        </row>
        <row r="37">
          <cell r="A37" t="str">
            <v/>
          </cell>
          <cell r="I37" t="str">
            <v/>
          </cell>
          <cell r="O37" t="str">
            <v/>
          </cell>
        </row>
        <row r="38">
          <cell r="A38" t="str">
            <v/>
          </cell>
          <cell r="I38" t="str">
            <v/>
          </cell>
          <cell r="O38" t="str">
            <v/>
          </cell>
        </row>
        <row r="39">
          <cell r="A39" t="str">
            <v/>
          </cell>
          <cell r="I39" t="str">
            <v/>
          </cell>
          <cell r="O39" t="str">
            <v/>
          </cell>
        </row>
        <row r="40">
          <cell r="A40" t="str">
            <v/>
          </cell>
          <cell r="I40" t="str">
            <v/>
          </cell>
          <cell r="O40" t="str">
            <v/>
          </cell>
        </row>
        <row r="41">
          <cell r="A41" t="str">
            <v/>
          </cell>
          <cell r="I41" t="str">
            <v/>
          </cell>
          <cell r="O41" t="str">
            <v/>
          </cell>
        </row>
        <row r="42">
          <cell r="A42" t="str">
            <v/>
          </cell>
          <cell r="I42" t="str">
            <v/>
          </cell>
        </row>
        <row r="43">
          <cell r="A43" t="str">
            <v/>
          </cell>
          <cell r="I43" t="str">
            <v/>
          </cell>
        </row>
        <row r="44">
          <cell r="A44" t="str">
            <v/>
          </cell>
          <cell r="I44" t="str">
            <v/>
          </cell>
        </row>
        <row r="45">
          <cell r="A45" t="str">
            <v/>
          </cell>
          <cell r="I45" t="str">
            <v/>
          </cell>
        </row>
        <row r="46">
          <cell r="A46" t="str">
            <v/>
          </cell>
          <cell r="I46" t="str">
            <v/>
          </cell>
        </row>
        <row r="47">
          <cell r="A47" t="str">
            <v/>
          </cell>
          <cell r="I47" t="str">
            <v/>
          </cell>
        </row>
        <row r="48">
          <cell r="A48" t="str">
            <v/>
          </cell>
          <cell r="I48" t="str">
            <v/>
          </cell>
        </row>
        <row r="49">
          <cell r="A49" t="str">
            <v/>
          </cell>
          <cell r="I49" t="str">
            <v/>
          </cell>
        </row>
        <row r="50">
          <cell r="A50" t="str">
            <v/>
          </cell>
          <cell r="I50" t="str">
            <v/>
          </cell>
        </row>
        <row r="51">
          <cell r="A51" t="str">
            <v/>
          </cell>
          <cell r="I51" t="str">
            <v/>
          </cell>
        </row>
        <row r="52">
          <cell r="A52" t="str">
            <v/>
          </cell>
          <cell r="I52" t="str">
            <v/>
          </cell>
        </row>
        <row r="53">
          <cell r="A53" t="str">
            <v/>
          </cell>
          <cell r="I53" t="str">
            <v/>
          </cell>
        </row>
        <row r="54">
          <cell r="A54" t="str">
            <v/>
          </cell>
          <cell r="I54" t="str">
            <v/>
          </cell>
        </row>
        <row r="55">
          <cell r="A55" t="str">
            <v/>
          </cell>
          <cell r="I55" t="str">
            <v/>
          </cell>
        </row>
        <row r="56">
          <cell r="A56" t="str">
            <v/>
          </cell>
          <cell r="I56" t="str">
            <v/>
          </cell>
        </row>
        <row r="57">
          <cell r="A57" t="str">
            <v/>
          </cell>
          <cell r="I57" t="str">
            <v/>
          </cell>
        </row>
        <row r="58">
          <cell r="A58" t="str">
            <v/>
          </cell>
          <cell r="I58" t="str">
            <v/>
          </cell>
        </row>
        <row r="59">
          <cell r="A59" t="str">
            <v/>
          </cell>
          <cell r="I59" t="str">
            <v/>
          </cell>
        </row>
        <row r="60">
          <cell r="A60" t="str">
            <v/>
          </cell>
          <cell r="I60" t="str">
            <v/>
          </cell>
        </row>
        <row r="61">
          <cell r="A61" t="str">
            <v/>
          </cell>
          <cell r="I61" t="str">
            <v/>
          </cell>
        </row>
        <row r="62">
          <cell r="A62" t="str">
            <v/>
          </cell>
          <cell r="I62" t="str">
            <v/>
          </cell>
        </row>
        <row r="63">
          <cell r="A63" t="str">
            <v/>
          </cell>
          <cell r="I63" t="str">
            <v/>
          </cell>
        </row>
        <row r="64">
          <cell r="A64" t="str">
            <v/>
          </cell>
          <cell r="I64" t="str">
            <v/>
          </cell>
        </row>
        <row r="65">
          <cell r="A65" t="str">
            <v/>
          </cell>
          <cell r="I65" t="str">
            <v/>
          </cell>
        </row>
        <row r="66">
          <cell r="A66" t="str">
            <v/>
          </cell>
          <cell r="I66" t="str">
            <v/>
          </cell>
        </row>
        <row r="67">
          <cell r="A67" t="str">
            <v/>
          </cell>
          <cell r="I67" t="str">
            <v/>
          </cell>
        </row>
        <row r="68">
          <cell r="A68" t="str">
            <v/>
          </cell>
          <cell r="I68" t="str">
            <v/>
          </cell>
        </row>
        <row r="69">
          <cell r="A69" t="str">
            <v/>
          </cell>
          <cell r="I69" t="str">
            <v/>
          </cell>
        </row>
        <row r="70">
          <cell r="A70" t="str">
            <v/>
          </cell>
          <cell r="I70" t="str">
            <v/>
          </cell>
        </row>
        <row r="71">
          <cell r="A71" t="str">
            <v/>
          </cell>
          <cell r="I71" t="str">
            <v/>
          </cell>
        </row>
        <row r="72">
          <cell r="A72" t="str">
            <v/>
          </cell>
          <cell r="I72" t="str">
            <v/>
          </cell>
        </row>
        <row r="73">
          <cell r="A73" t="str">
            <v/>
          </cell>
          <cell r="I73" t="str">
            <v/>
          </cell>
        </row>
        <row r="74">
          <cell r="A74" t="str">
            <v/>
          </cell>
          <cell r="I74" t="str">
            <v/>
          </cell>
        </row>
        <row r="75">
          <cell r="A75" t="str">
            <v/>
          </cell>
          <cell r="I75" t="str">
            <v/>
          </cell>
        </row>
        <row r="76">
          <cell r="A76" t="str">
            <v/>
          </cell>
          <cell r="I76" t="str">
            <v/>
          </cell>
        </row>
        <row r="77">
          <cell r="A77" t="str">
            <v/>
          </cell>
          <cell r="I77" t="str">
            <v/>
          </cell>
        </row>
        <row r="78">
          <cell r="A78" t="str">
            <v/>
          </cell>
          <cell r="I78" t="str">
            <v/>
          </cell>
        </row>
        <row r="79">
          <cell r="A79" t="str">
            <v/>
          </cell>
          <cell r="I79" t="str">
            <v/>
          </cell>
        </row>
        <row r="80">
          <cell r="A80" t="str">
            <v/>
          </cell>
          <cell r="I80" t="str">
            <v/>
          </cell>
        </row>
        <row r="81">
          <cell r="A81" t="str">
            <v/>
          </cell>
          <cell r="I81" t="str">
            <v/>
          </cell>
        </row>
        <row r="82">
          <cell r="A82" t="str">
            <v/>
          </cell>
          <cell r="I82" t="str">
            <v/>
          </cell>
        </row>
        <row r="83">
          <cell r="A83" t="str">
            <v/>
          </cell>
          <cell r="I83" t="str">
            <v/>
          </cell>
        </row>
        <row r="84">
          <cell r="A84" t="str">
            <v/>
          </cell>
          <cell r="I84" t="str">
            <v/>
          </cell>
        </row>
        <row r="85">
          <cell r="A85" t="str">
            <v/>
          </cell>
          <cell r="I85" t="str">
            <v/>
          </cell>
        </row>
        <row r="86">
          <cell r="A86" t="str">
            <v/>
          </cell>
          <cell r="I86" t="str">
            <v/>
          </cell>
        </row>
        <row r="87">
          <cell r="A87" t="str">
            <v/>
          </cell>
          <cell r="I87" t="str">
            <v/>
          </cell>
        </row>
        <row r="88">
          <cell r="A88" t="str">
            <v/>
          </cell>
          <cell r="I88" t="str">
            <v/>
          </cell>
        </row>
        <row r="89">
          <cell r="A89" t="str">
            <v/>
          </cell>
          <cell r="I89" t="str">
            <v/>
          </cell>
        </row>
        <row r="90">
          <cell r="A90" t="str">
            <v/>
          </cell>
          <cell r="I90" t="str">
            <v/>
          </cell>
        </row>
        <row r="91">
          <cell r="A91" t="str">
            <v/>
          </cell>
          <cell r="I91" t="str">
            <v/>
          </cell>
        </row>
        <row r="92">
          <cell r="A92" t="str">
            <v/>
          </cell>
          <cell r="I92" t="str">
            <v/>
          </cell>
        </row>
        <row r="93">
          <cell r="A93" t="str">
            <v/>
          </cell>
          <cell r="I93" t="str">
            <v/>
          </cell>
        </row>
        <row r="94">
          <cell r="A94" t="str">
            <v/>
          </cell>
          <cell r="I94" t="str">
            <v/>
          </cell>
        </row>
        <row r="95">
          <cell r="A95" t="str">
            <v/>
          </cell>
          <cell r="I95" t="str">
            <v/>
          </cell>
        </row>
        <row r="96">
          <cell r="A96" t="str">
            <v/>
          </cell>
          <cell r="I96" t="str">
            <v/>
          </cell>
        </row>
        <row r="97">
          <cell r="A97" t="str">
            <v/>
          </cell>
          <cell r="I97" t="str">
            <v/>
          </cell>
        </row>
        <row r="98">
          <cell r="A98" t="str">
            <v/>
          </cell>
          <cell r="I98" t="str">
            <v/>
          </cell>
        </row>
        <row r="99">
          <cell r="A99" t="str">
            <v/>
          </cell>
          <cell r="I99" t="str">
            <v/>
          </cell>
        </row>
        <row r="100">
          <cell r="A100" t="str">
            <v/>
          </cell>
          <cell r="I100" t="str">
            <v/>
          </cell>
        </row>
        <row r="101">
          <cell r="A101" t="str">
            <v/>
          </cell>
          <cell r="I101" t="str">
            <v/>
          </cell>
        </row>
        <row r="102">
          <cell r="A102" t="str">
            <v/>
          </cell>
          <cell r="I102" t="str">
            <v/>
          </cell>
        </row>
        <row r="103">
          <cell r="A103" t="str">
            <v/>
          </cell>
          <cell r="I103" t="str">
            <v/>
          </cell>
        </row>
        <row r="104">
          <cell r="A104" t="str">
            <v/>
          </cell>
          <cell r="I104" t="str">
            <v/>
          </cell>
        </row>
        <row r="105">
          <cell r="A105" t="str">
            <v/>
          </cell>
          <cell r="I105" t="str">
            <v/>
          </cell>
        </row>
        <row r="106">
          <cell r="A106" t="str">
            <v/>
          </cell>
          <cell r="I106" t="str">
            <v/>
          </cell>
        </row>
        <row r="107">
          <cell r="A107" t="str">
            <v/>
          </cell>
          <cell r="I107" t="str">
            <v/>
          </cell>
        </row>
        <row r="108">
          <cell r="A108" t="str">
            <v/>
          </cell>
          <cell r="I108" t="str">
            <v/>
          </cell>
        </row>
        <row r="109">
          <cell r="A109" t="str">
            <v/>
          </cell>
          <cell r="I109" t="str">
            <v/>
          </cell>
        </row>
        <row r="110">
          <cell r="A110" t="str">
            <v/>
          </cell>
          <cell r="I110" t="str">
            <v/>
          </cell>
        </row>
        <row r="111">
          <cell r="A111" t="str">
            <v/>
          </cell>
          <cell r="I111" t="str">
            <v/>
          </cell>
        </row>
        <row r="112">
          <cell r="A112" t="str">
            <v/>
          </cell>
          <cell r="I112" t="str">
            <v/>
          </cell>
        </row>
        <row r="113">
          <cell r="A113" t="str">
            <v/>
          </cell>
          <cell r="I113" t="str">
            <v/>
          </cell>
        </row>
        <row r="114">
          <cell r="A114" t="str">
            <v/>
          </cell>
          <cell r="I114" t="str">
            <v/>
          </cell>
        </row>
        <row r="115">
          <cell r="A115" t="str">
            <v/>
          </cell>
          <cell r="I115" t="str">
            <v/>
          </cell>
        </row>
        <row r="116">
          <cell r="A116" t="str">
            <v/>
          </cell>
          <cell r="I116" t="str">
            <v/>
          </cell>
        </row>
        <row r="117">
          <cell r="A117" t="str">
            <v/>
          </cell>
          <cell r="I117" t="str">
            <v/>
          </cell>
        </row>
        <row r="118">
          <cell r="A118" t="str">
            <v/>
          </cell>
          <cell r="I118" t="str">
            <v/>
          </cell>
        </row>
        <row r="119">
          <cell r="A119" t="str">
            <v/>
          </cell>
          <cell r="I119" t="str">
            <v/>
          </cell>
        </row>
        <row r="120">
          <cell r="A120" t="str">
            <v/>
          </cell>
          <cell r="I120" t="str">
            <v/>
          </cell>
        </row>
        <row r="121">
          <cell r="A121" t="str">
            <v/>
          </cell>
          <cell r="I121" t="str">
            <v/>
          </cell>
        </row>
        <row r="122">
          <cell r="A122" t="str">
            <v/>
          </cell>
          <cell r="I122" t="str">
            <v/>
          </cell>
        </row>
        <row r="123">
          <cell r="A123" t="str">
            <v/>
          </cell>
          <cell r="I123" t="str">
            <v/>
          </cell>
        </row>
        <row r="124">
          <cell r="A124" t="str">
            <v/>
          </cell>
          <cell r="I124" t="str">
            <v/>
          </cell>
        </row>
        <row r="125">
          <cell r="A125" t="str">
            <v/>
          </cell>
          <cell r="I125" t="str">
            <v/>
          </cell>
        </row>
        <row r="126">
          <cell r="A126" t="str">
            <v/>
          </cell>
          <cell r="I126" t="str">
            <v/>
          </cell>
        </row>
        <row r="127">
          <cell r="A127" t="str">
            <v/>
          </cell>
          <cell r="I127" t="str">
            <v/>
          </cell>
        </row>
        <row r="128">
          <cell r="A128" t="str">
            <v/>
          </cell>
          <cell r="I128" t="str">
            <v/>
          </cell>
        </row>
        <row r="129">
          <cell r="A129" t="str">
            <v/>
          </cell>
          <cell r="I129" t="str">
            <v/>
          </cell>
        </row>
        <row r="130">
          <cell r="A130" t="str">
            <v/>
          </cell>
          <cell r="I130" t="str">
            <v/>
          </cell>
        </row>
        <row r="131">
          <cell r="A131" t="str">
            <v/>
          </cell>
          <cell r="I131" t="str">
            <v/>
          </cell>
        </row>
        <row r="132">
          <cell r="A132" t="str">
            <v/>
          </cell>
          <cell r="I132" t="str">
            <v/>
          </cell>
        </row>
        <row r="133">
          <cell r="A133" t="str">
            <v/>
          </cell>
          <cell r="I133" t="str">
            <v/>
          </cell>
        </row>
        <row r="134">
          <cell r="A134" t="str">
            <v/>
          </cell>
          <cell r="I134" t="str">
            <v/>
          </cell>
        </row>
        <row r="135">
          <cell r="A135" t="str">
            <v/>
          </cell>
          <cell r="I135" t="str">
            <v/>
          </cell>
        </row>
        <row r="136">
          <cell r="A136" t="str">
            <v/>
          </cell>
          <cell r="I136" t="str">
            <v/>
          </cell>
        </row>
        <row r="137">
          <cell r="A137" t="str">
            <v/>
          </cell>
          <cell r="I137" t="str">
            <v/>
          </cell>
        </row>
        <row r="138">
          <cell r="A138" t="str">
            <v/>
          </cell>
          <cell r="I138" t="str">
            <v/>
          </cell>
        </row>
        <row r="139">
          <cell r="A139" t="str">
            <v/>
          </cell>
          <cell r="I139" t="str">
            <v/>
          </cell>
        </row>
        <row r="140">
          <cell r="A140" t="str">
            <v/>
          </cell>
          <cell r="I140" t="str">
            <v/>
          </cell>
        </row>
        <row r="141">
          <cell r="A141" t="str">
            <v/>
          </cell>
          <cell r="I141" t="str">
            <v/>
          </cell>
        </row>
        <row r="142">
          <cell r="A142" t="str">
            <v/>
          </cell>
          <cell r="I142" t="str">
            <v/>
          </cell>
        </row>
        <row r="143">
          <cell r="A143" t="str">
            <v/>
          </cell>
          <cell r="I143" t="str">
            <v/>
          </cell>
        </row>
        <row r="144">
          <cell r="A144" t="str">
            <v/>
          </cell>
          <cell r="I144" t="str">
            <v/>
          </cell>
        </row>
        <row r="145">
          <cell r="A145" t="str">
            <v/>
          </cell>
          <cell r="I145" t="str">
            <v/>
          </cell>
        </row>
        <row r="146">
          <cell r="A146" t="str">
            <v/>
          </cell>
          <cell r="I146" t="str">
            <v/>
          </cell>
        </row>
        <row r="147">
          <cell r="A147" t="str">
            <v/>
          </cell>
          <cell r="I147" t="str">
            <v/>
          </cell>
        </row>
        <row r="148">
          <cell r="A148" t="str">
            <v/>
          </cell>
          <cell r="I148" t="str">
            <v/>
          </cell>
        </row>
        <row r="149">
          <cell r="A149" t="str">
            <v/>
          </cell>
          <cell r="I149" t="str">
            <v/>
          </cell>
        </row>
        <row r="150">
          <cell r="A150" t="str">
            <v/>
          </cell>
          <cell r="I150" t="str">
            <v/>
          </cell>
        </row>
        <row r="151">
          <cell r="A151" t="str">
            <v/>
          </cell>
          <cell r="I151" t="str">
            <v/>
          </cell>
        </row>
        <row r="152">
          <cell r="A152" t="str">
            <v/>
          </cell>
          <cell r="I152" t="str">
            <v/>
          </cell>
        </row>
        <row r="153">
          <cell r="A153" t="str">
            <v/>
          </cell>
          <cell r="I153" t="str">
            <v/>
          </cell>
        </row>
        <row r="154">
          <cell r="A154" t="str">
            <v/>
          </cell>
          <cell r="I154" t="str">
            <v/>
          </cell>
        </row>
        <row r="155">
          <cell r="A155" t="str">
            <v/>
          </cell>
          <cell r="I155" t="str">
            <v/>
          </cell>
        </row>
        <row r="156">
          <cell r="A156" t="str">
            <v/>
          </cell>
          <cell r="I156" t="str">
            <v/>
          </cell>
        </row>
        <row r="157">
          <cell r="A157" t="str">
            <v/>
          </cell>
          <cell r="I157" t="str">
            <v/>
          </cell>
        </row>
        <row r="158">
          <cell r="A158" t="str">
            <v/>
          </cell>
          <cell r="I158" t="str">
            <v/>
          </cell>
        </row>
        <row r="159">
          <cell r="A159" t="str">
            <v/>
          </cell>
          <cell r="I159" t="str">
            <v/>
          </cell>
        </row>
        <row r="160">
          <cell r="A160" t="str">
            <v/>
          </cell>
          <cell r="I160" t="str">
            <v/>
          </cell>
        </row>
        <row r="161">
          <cell r="A161" t="str">
            <v/>
          </cell>
          <cell r="I161" t="str">
            <v/>
          </cell>
        </row>
        <row r="162">
          <cell r="A162" t="str">
            <v/>
          </cell>
          <cell r="I162" t="str">
            <v/>
          </cell>
        </row>
        <row r="163">
          <cell r="A163" t="str">
            <v/>
          </cell>
          <cell r="I163" t="str">
            <v/>
          </cell>
        </row>
        <row r="164">
          <cell r="A164" t="str">
            <v/>
          </cell>
          <cell r="I164" t="str">
            <v/>
          </cell>
        </row>
        <row r="165">
          <cell r="A165" t="str">
            <v/>
          </cell>
          <cell r="I165" t="str">
            <v/>
          </cell>
        </row>
        <row r="166">
          <cell r="A166" t="str">
            <v/>
          </cell>
          <cell r="I166" t="str">
            <v/>
          </cell>
        </row>
        <row r="167">
          <cell r="A167" t="str">
            <v/>
          </cell>
          <cell r="I167" t="str">
            <v/>
          </cell>
        </row>
        <row r="168">
          <cell r="A168" t="str">
            <v/>
          </cell>
          <cell r="I168" t="str">
            <v/>
          </cell>
        </row>
        <row r="169">
          <cell r="A169" t="str">
            <v/>
          </cell>
          <cell r="I169" t="str">
            <v/>
          </cell>
        </row>
        <row r="170">
          <cell r="A170" t="str">
            <v/>
          </cell>
          <cell r="I170" t="str">
            <v/>
          </cell>
        </row>
        <row r="171">
          <cell r="A171" t="str">
            <v/>
          </cell>
          <cell r="I171" t="str">
            <v/>
          </cell>
        </row>
        <row r="172">
          <cell r="A172" t="str">
            <v/>
          </cell>
          <cell r="I172" t="str">
            <v/>
          </cell>
        </row>
        <row r="173">
          <cell r="A173" t="str">
            <v/>
          </cell>
          <cell r="I173" t="str">
            <v/>
          </cell>
        </row>
        <row r="174">
          <cell r="A174" t="str">
            <v/>
          </cell>
          <cell r="I174" t="str">
            <v/>
          </cell>
        </row>
        <row r="175">
          <cell r="A175" t="str">
            <v/>
          </cell>
          <cell r="I175" t="str">
            <v/>
          </cell>
        </row>
        <row r="176">
          <cell r="A176" t="str">
            <v/>
          </cell>
          <cell r="I176" t="str">
            <v/>
          </cell>
        </row>
        <row r="177">
          <cell r="A177" t="str">
            <v/>
          </cell>
          <cell r="I177" t="str">
            <v/>
          </cell>
        </row>
        <row r="178">
          <cell r="A178" t="str">
            <v/>
          </cell>
          <cell r="I178" t="str">
            <v/>
          </cell>
        </row>
        <row r="179">
          <cell r="A179" t="str">
            <v/>
          </cell>
          <cell r="I179" t="str">
            <v/>
          </cell>
        </row>
        <row r="180">
          <cell r="A180" t="str">
            <v/>
          </cell>
          <cell r="I180" t="str">
            <v/>
          </cell>
        </row>
        <row r="181">
          <cell r="A181" t="str">
            <v/>
          </cell>
          <cell r="I181" t="str">
            <v/>
          </cell>
        </row>
        <row r="182">
          <cell r="A182" t="str">
            <v/>
          </cell>
          <cell r="I182" t="str">
            <v/>
          </cell>
        </row>
        <row r="183">
          <cell r="A183" t="str">
            <v/>
          </cell>
          <cell r="I183" t="str">
            <v/>
          </cell>
        </row>
        <row r="184">
          <cell r="A184" t="str">
            <v/>
          </cell>
          <cell r="I184" t="str">
            <v/>
          </cell>
        </row>
        <row r="185">
          <cell r="A185" t="str">
            <v/>
          </cell>
          <cell r="I185" t="str">
            <v/>
          </cell>
        </row>
        <row r="186">
          <cell r="A186" t="str">
            <v/>
          </cell>
          <cell r="I186" t="str">
            <v/>
          </cell>
        </row>
        <row r="187">
          <cell r="A187" t="str">
            <v/>
          </cell>
          <cell r="I187" t="str">
            <v/>
          </cell>
        </row>
        <row r="188">
          <cell r="A188" t="str">
            <v/>
          </cell>
          <cell r="I188" t="str">
            <v/>
          </cell>
        </row>
        <row r="189">
          <cell r="A189" t="str">
            <v/>
          </cell>
          <cell r="I189" t="str">
            <v/>
          </cell>
        </row>
        <row r="190">
          <cell r="A190" t="str">
            <v/>
          </cell>
          <cell r="I190" t="str">
            <v/>
          </cell>
        </row>
        <row r="191">
          <cell r="A191" t="str">
            <v/>
          </cell>
          <cell r="I191" t="str">
            <v/>
          </cell>
        </row>
        <row r="192">
          <cell r="A192" t="str">
            <v/>
          </cell>
          <cell r="I192" t="str">
            <v/>
          </cell>
        </row>
        <row r="193">
          <cell r="A193" t="str">
            <v/>
          </cell>
          <cell r="I193" t="str">
            <v/>
          </cell>
        </row>
        <row r="194">
          <cell r="A194" t="str">
            <v/>
          </cell>
          <cell r="I194" t="str">
            <v/>
          </cell>
        </row>
        <row r="195">
          <cell r="A195" t="str">
            <v/>
          </cell>
          <cell r="I195" t="str">
            <v/>
          </cell>
        </row>
        <row r="196">
          <cell r="A196" t="str">
            <v/>
          </cell>
          <cell r="I196" t="str">
            <v/>
          </cell>
        </row>
        <row r="197">
          <cell r="A197" t="str">
            <v/>
          </cell>
          <cell r="I197" t="str">
            <v/>
          </cell>
        </row>
        <row r="198">
          <cell r="A198" t="str">
            <v/>
          </cell>
          <cell r="I198" t="str">
            <v/>
          </cell>
        </row>
        <row r="199">
          <cell r="A199" t="str">
            <v/>
          </cell>
          <cell r="I199" t="str">
            <v/>
          </cell>
        </row>
        <row r="200">
          <cell r="A200" t="str">
            <v/>
          </cell>
          <cell r="I200" t="str">
            <v/>
          </cell>
        </row>
        <row r="201">
          <cell r="A201" t="str">
            <v/>
          </cell>
          <cell r="I201" t="str">
            <v/>
          </cell>
        </row>
        <row r="202">
          <cell r="A202" t="str">
            <v/>
          </cell>
          <cell r="I202" t="str">
            <v/>
          </cell>
        </row>
        <row r="203">
          <cell r="A203" t="str">
            <v/>
          </cell>
          <cell r="I203" t="str">
            <v/>
          </cell>
        </row>
        <row r="204">
          <cell r="A204" t="str">
            <v/>
          </cell>
          <cell r="I204" t="str">
            <v/>
          </cell>
        </row>
        <row r="205">
          <cell r="A205" t="str">
            <v/>
          </cell>
          <cell r="I205" t="str">
            <v/>
          </cell>
        </row>
        <row r="206">
          <cell r="A206" t="str">
            <v/>
          </cell>
          <cell r="I206" t="str">
            <v/>
          </cell>
        </row>
        <row r="207">
          <cell r="A207" t="str">
            <v/>
          </cell>
          <cell r="I207" t="str">
            <v/>
          </cell>
        </row>
        <row r="208">
          <cell r="A208" t="str">
            <v/>
          </cell>
          <cell r="I208" t="str">
            <v/>
          </cell>
        </row>
        <row r="209">
          <cell r="A209" t="str">
            <v/>
          </cell>
          <cell r="I209" t="str">
            <v/>
          </cell>
        </row>
        <row r="210">
          <cell r="A210" t="str">
            <v/>
          </cell>
          <cell r="I210" t="str">
            <v/>
          </cell>
        </row>
        <row r="211">
          <cell r="A211" t="str">
            <v/>
          </cell>
          <cell r="I211" t="str">
            <v/>
          </cell>
        </row>
        <row r="212">
          <cell r="A212" t="str">
            <v/>
          </cell>
          <cell r="I212" t="str">
            <v/>
          </cell>
        </row>
        <row r="213">
          <cell r="A213" t="str">
            <v/>
          </cell>
          <cell r="I213" t="str">
            <v/>
          </cell>
        </row>
        <row r="214">
          <cell r="A214" t="str">
            <v/>
          </cell>
          <cell r="I214" t="str">
            <v/>
          </cell>
        </row>
        <row r="215">
          <cell r="A215" t="str">
            <v/>
          </cell>
          <cell r="I215" t="str">
            <v/>
          </cell>
        </row>
        <row r="216">
          <cell r="A216" t="str">
            <v/>
          </cell>
          <cell r="I216" t="str">
            <v/>
          </cell>
        </row>
        <row r="217">
          <cell r="A217" t="str">
            <v/>
          </cell>
          <cell r="I217" t="str">
            <v/>
          </cell>
        </row>
        <row r="218">
          <cell r="A218" t="str">
            <v/>
          </cell>
          <cell r="I218" t="str">
            <v/>
          </cell>
        </row>
        <row r="219">
          <cell r="A219" t="str">
            <v/>
          </cell>
          <cell r="I219" t="str">
            <v/>
          </cell>
        </row>
        <row r="220">
          <cell r="A220" t="str">
            <v/>
          </cell>
          <cell r="I220" t="str">
            <v/>
          </cell>
        </row>
        <row r="221">
          <cell r="A221" t="str">
            <v/>
          </cell>
          <cell r="I221" t="str">
            <v/>
          </cell>
        </row>
        <row r="222">
          <cell r="A222" t="str">
            <v/>
          </cell>
          <cell r="I222" t="str">
            <v/>
          </cell>
        </row>
        <row r="223">
          <cell r="A223" t="str">
            <v/>
          </cell>
          <cell r="I223" t="str">
            <v/>
          </cell>
        </row>
        <row r="224">
          <cell r="A224" t="str">
            <v/>
          </cell>
          <cell r="I224" t="str">
            <v/>
          </cell>
        </row>
        <row r="225">
          <cell r="A225" t="str">
            <v/>
          </cell>
          <cell r="I225" t="str">
            <v/>
          </cell>
        </row>
        <row r="226">
          <cell r="A226" t="str">
            <v/>
          </cell>
          <cell r="I226" t="str">
            <v/>
          </cell>
        </row>
        <row r="227">
          <cell r="A227" t="str">
            <v/>
          </cell>
          <cell r="I227" t="str">
            <v/>
          </cell>
        </row>
        <row r="228">
          <cell r="A228" t="str">
            <v/>
          </cell>
          <cell r="I228" t="str">
            <v/>
          </cell>
        </row>
        <row r="229">
          <cell r="A229" t="str">
            <v/>
          </cell>
          <cell r="I229" t="str">
            <v/>
          </cell>
        </row>
        <row r="230">
          <cell r="A230" t="str">
            <v/>
          </cell>
          <cell r="I230" t="str">
            <v/>
          </cell>
        </row>
        <row r="231">
          <cell r="A231" t="str">
            <v/>
          </cell>
          <cell r="I231" t="str">
            <v/>
          </cell>
        </row>
        <row r="232">
          <cell r="A232" t="str">
            <v/>
          </cell>
          <cell r="I232" t="str">
            <v/>
          </cell>
        </row>
        <row r="233">
          <cell r="A233" t="str">
            <v/>
          </cell>
          <cell r="I233" t="str">
            <v/>
          </cell>
        </row>
        <row r="234">
          <cell r="A234" t="str">
            <v/>
          </cell>
          <cell r="I234" t="str">
            <v/>
          </cell>
        </row>
        <row r="235">
          <cell r="A235" t="str">
            <v/>
          </cell>
          <cell r="I235" t="str">
            <v/>
          </cell>
        </row>
        <row r="236">
          <cell r="A236" t="str">
            <v/>
          </cell>
          <cell r="I236" t="str">
            <v/>
          </cell>
        </row>
        <row r="237">
          <cell r="A237" t="str">
            <v/>
          </cell>
          <cell r="I237" t="str">
            <v/>
          </cell>
        </row>
        <row r="238">
          <cell r="A238" t="str">
            <v/>
          </cell>
          <cell r="I238" t="str">
            <v/>
          </cell>
        </row>
        <row r="239">
          <cell r="A239" t="str">
            <v/>
          </cell>
          <cell r="I239" t="str">
            <v/>
          </cell>
        </row>
        <row r="240">
          <cell r="A240" t="str">
            <v/>
          </cell>
          <cell r="I240" t="str">
            <v/>
          </cell>
        </row>
        <row r="241">
          <cell r="A241" t="str">
            <v/>
          </cell>
          <cell r="I241" t="str">
            <v/>
          </cell>
        </row>
        <row r="242">
          <cell r="A242" t="str">
            <v/>
          </cell>
          <cell r="I242" t="str">
            <v/>
          </cell>
        </row>
        <row r="243">
          <cell r="A243" t="str">
            <v/>
          </cell>
          <cell r="I243" t="str">
            <v/>
          </cell>
        </row>
        <row r="244">
          <cell r="A244" t="str">
            <v/>
          </cell>
          <cell r="I244" t="str">
            <v/>
          </cell>
        </row>
        <row r="245">
          <cell r="A245" t="str">
            <v/>
          </cell>
          <cell r="I245" t="str">
            <v/>
          </cell>
        </row>
        <row r="246">
          <cell r="A246" t="str">
            <v/>
          </cell>
          <cell r="I246" t="str">
            <v/>
          </cell>
        </row>
        <row r="247">
          <cell r="A247" t="str">
            <v/>
          </cell>
          <cell r="I247" t="str">
            <v/>
          </cell>
        </row>
        <row r="248">
          <cell r="A248" t="str">
            <v/>
          </cell>
          <cell r="I248" t="str">
            <v/>
          </cell>
        </row>
        <row r="249">
          <cell r="A249" t="str">
            <v/>
          </cell>
          <cell r="I249" t="str">
            <v/>
          </cell>
        </row>
        <row r="250">
          <cell r="A250" t="str">
            <v/>
          </cell>
          <cell r="I250" t="str">
            <v/>
          </cell>
        </row>
        <row r="251">
          <cell r="A251" t="str">
            <v/>
          </cell>
          <cell r="I251" t="str">
            <v/>
          </cell>
        </row>
        <row r="252">
          <cell r="A252" t="str">
            <v/>
          </cell>
          <cell r="I252" t="str">
            <v/>
          </cell>
        </row>
        <row r="253">
          <cell r="A253" t="str">
            <v/>
          </cell>
          <cell r="I253" t="str">
            <v/>
          </cell>
        </row>
        <row r="254">
          <cell r="A254" t="str">
            <v/>
          </cell>
          <cell r="I254" t="str">
            <v/>
          </cell>
        </row>
        <row r="255">
          <cell r="A255" t="str">
            <v/>
          </cell>
          <cell r="I255" t="str">
            <v/>
          </cell>
        </row>
        <row r="256">
          <cell r="A256" t="str">
            <v/>
          </cell>
          <cell r="I256" t="str">
            <v/>
          </cell>
        </row>
        <row r="257">
          <cell r="A257" t="str">
            <v/>
          </cell>
          <cell r="I257" t="str">
            <v/>
          </cell>
        </row>
        <row r="258">
          <cell r="A258" t="str">
            <v/>
          </cell>
          <cell r="I258" t="str">
            <v/>
          </cell>
        </row>
        <row r="259">
          <cell r="A259" t="str">
            <v/>
          </cell>
          <cell r="I259" t="str">
            <v/>
          </cell>
        </row>
        <row r="260">
          <cell r="A260" t="str">
            <v/>
          </cell>
          <cell r="I260" t="str">
            <v/>
          </cell>
        </row>
        <row r="261">
          <cell r="A261" t="str">
            <v/>
          </cell>
          <cell r="I261" t="str">
            <v/>
          </cell>
        </row>
        <row r="262">
          <cell r="A262" t="str">
            <v/>
          </cell>
          <cell r="I262" t="str">
            <v/>
          </cell>
        </row>
        <row r="263">
          <cell r="A263" t="str">
            <v/>
          </cell>
          <cell r="I263" t="str">
            <v/>
          </cell>
        </row>
        <row r="264">
          <cell r="A264" t="str">
            <v/>
          </cell>
          <cell r="I264" t="str">
            <v/>
          </cell>
        </row>
        <row r="265">
          <cell r="A265" t="str">
            <v/>
          </cell>
          <cell r="I265" t="str">
            <v/>
          </cell>
        </row>
        <row r="266">
          <cell r="A266" t="str">
            <v/>
          </cell>
          <cell r="I266" t="str">
            <v/>
          </cell>
        </row>
        <row r="267">
          <cell r="A267" t="str">
            <v/>
          </cell>
          <cell r="I267" t="str">
            <v/>
          </cell>
        </row>
        <row r="268">
          <cell r="A268" t="str">
            <v/>
          </cell>
          <cell r="I268" t="str">
            <v/>
          </cell>
        </row>
        <row r="269">
          <cell r="A269" t="str">
            <v/>
          </cell>
          <cell r="I269" t="str">
            <v/>
          </cell>
        </row>
        <row r="270">
          <cell r="A270" t="str">
            <v/>
          </cell>
          <cell r="I270" t="str">
            <v/>
          </cell>
        </row>
        <row r="271">
          <cell r="A271" t="str">
            <v/>
          </cell>
          <cell r="I271" t="str">
            <v/>
          </cell>
        </row>
        <row r="272">
          <cell r="A272" t="str">
            <v/>
          </cell>
          <cell r="I272" t="str">
            <v/>
          </cell>
        </row>
        <row r="273">
          <cell r="A273" t="str">
            <v/>
          </cell>
          <cell r="I273" t="str">
            <v/>
          </cell>
        </row>
        <row r="274">
          <cell r="A274" t="str">
            <v/>
          </cell>
          <cell r="I274" t="str">
            <v/>
          </cell>
        </row>
        <row r="275">
          <cell r="A275" t="str">
            <v/>
          </cell>
          <cell r="I275" t="str">
            <v/>
          </cell>
        </row>
        <row r="276">
          <cell r="A276" t="str">
            <v/>
          </cell>
          <cell r="I276" t="str">
            <v/>
          </cell>
        </row>
        <row r="277">
          <cell r="A277" t="str">
            <v/>
          </cell>
          <cell r="I277" t="str">
            <v/>
          </cell>
        </row>
        <row r="278">
          <cell r="A278" t="str">
            <v/>
          </cell>
          <cell r="I278" t="str">
            <v/>
          </cell>
        </row>
        <row r="279">
          <cell r="A279" t="str">
            <v/>
          </cell>
          <cell r="I279" t="str">
            <v/>
          </cell>
        </row>
        <row r="280">
          <cell r="A280" t="str">
            <v/>
          </cell>
          <cell r="I280" t="str">
            <v/>
          </cell>
        </row>
        <row r="281">
          <cell r="A281" t="str">
            <v/>
          </cell>
          <cell r="I281" t="str">
            <v/>
          </cell>
        </row>
        <row r="282">
          <cell r="A282" t="str">
            <v/>
          </cell>
          <cell r="I282" t="str">
            <v/>
          </cell>
        </row>
        <row r="283">
          <cell r="A283" t="str">
            <v/>
          </cell>
          <cell r="I283" t="str">
            <v/>
          </cell>
        </row>
        <row r="284">
          <cell r="A284" t="str">
            <v/>
          </cell>
          <cell r="I284" t="str">
            <v/>
          </cell>
        </row>
        <row r="285">
          <cell r="A285" t="str">
            <v/>
          </cell>
          <cell r="I285" t="str">
            <v/>
          </cell>
        </row>
        <row r="286">
          <cell r="A286" t="str">
            <v/>
          </cell>
          <cell r="I286" t="str">
            <v/>
          </cell>
        </row>
        <row r="287">
          <cell r="A287" t="str">
            <v/>
          </cell>
          <cell r="I287" t="str">
            <v/>
          </cell>
        </row>
        <row r="288">
          <cell r="A288" t="str">
            <v/>
          </cell>
          <cell r="I288" t="str">
            <v/>
          </cell>
        </row>
        <row r="289">
          <cell r="A289" t="str">
            <v/>
          </cell>
          <cell r="I289" t="str">
            <v/>
          </cell>
        </row>
        <row r="290">
          <cell r="A290" t="str">
            <v/>
          </cell>
          <cell r="I290" t="str">
            <v/>
          </cell>
        </row>
        <row r="291">
          <cell r="A291" t="str">
            <v/>
          </cell>
          <cell r="I291" t="str">
            <v/>
          </cell>
        </row>
        <row r="292">
          <cell r="A292" t="str">
            <v/>
          </cell>
          <cell r="I292" t="str">
            <v/>
          </cell>
        </row>
        <row r="293">
          <cell r="A293" t="str">
            <v/>
          </cell>
          <cell r="I293" t="str">
            <v/>
          </cell>
        </row>
        <row r="294">
          <cell r="A294" t="str">
            <v/>
          </cell>
          <cell r="I294" t="str">
            <v/>
          </cell>
        </row>
        <row r="295">
          <cell r="A295" t="str">
            <v/>
          </cell>
          <cell r="I295" t="str">
            <v/>
          </cell>
        </row>
        <row r="296">
          <cell r="A296" t="str">
            <v/>
          </cell>
          <cell r="I296" t="str">
            <v/>
          </cell>
        </row>
        <row r="297">
          <cell r="A297" t="str">
            <v/>
          </cell>
          <cell r="I297" t="str">
            <v/>
          </cell>
        </row>
        <row r="298">
          <cell r="A298" t="str">
            <v/>
          </cell>
          <cell r="I298" t="str">
            <v/>
          </cell>
        </row>
        <row r="299">
          <cell r="A299" t="str">
            <v/>
          </cell>
          <cell r="I299" t="str">
            <v/>
          </cell>
        </row>
        <row r="300">
          <cell r="A300" t="str">
            <v/>
          </cell>
          <cell r="I300" t="str">
            <v/>
          </cell>
        </row>
        <row r="301">
          <cell r="A301" t="str">
            <v/>
          </cell>
          <cell r="I301" t="str">
            <v/>
          </cell>
        </row>
        <row r="302">
          <cell r="A302" t="str">
            <v/>
          </cell>
          <cell r="I302" t="str">
            <v/>
          </cell>
        </row>
        <row r="303">
          <cell r="A303" t="str">
            <v/>
          </cell>
          <cell r="I303" t="str">
            <v/>
          </cell>
        </row>
        <row r="304">
          <cell r="A304" t="str">
            <v/>
          </cell>
          <cell r="I304" t="str">
            <v/>
          </cell>
        </row>
        <row r="305">
          <cell r="A305" t="str">
            <v/>
          </cell>
          <cell r="I305" t="str">
            <v/>
          </cell>
        </row>
        <row r="306">
          <cell r="A306" t="str">
            <v/>
          </cell>
          <cell r="I306" t="str">
            <v/>
          </cell>
        </row>
        <row r="307">
          <cell r="A307" t="str">
            <v/>
          </cell>
          <cell r="I307" t="str">
            <v/>
          </cell>
        </row>
        <row r="308">
          <cell r="A308" t="str">
            <v/>
          </cell>
          <cell r="I308" t="str">
            <v/>
          </cell>
        </row>
        <row r="309">
          <cell r="A309" t="str">
            <v/>
          </cell>
          <cell r="I309" t="str">
            <v/>
          </cell>
        </row>
        <row r="310">
          <cell r="A310" t="str">
            <v/>
          </cell>
          <cell r="I310" t="str">
            <v/>
          </cell>
        </row>
        <row r="311">
          <cell r="A311" t="str">
            <v/>
          </cell>
          <cell r="I311" t="str">
            <v/>
          </cell>
        </row>
        <row r="312">
          <cell r="A312" t="str">
            <v/>
          </cell>
          <cell r="I312" t="str">
            <v/>
          </cell>
        </row>
        <row r="313">
          <cell r="A313" t="str">
            <v/>
          </cell>
          <cell r="I313" t="str">
            <v/>
          </cell>
        </row>
        <row r="314">
          <cell r="A314" t="str">
            <v/>
          </cell>
          <cell r="I314" t="str">
            <v/>
          </cell>
        </row>
        <row r="315">
          <cell r="A315" t="str">
            <v/>
          </cell>
          <cell r="I315" t="str">
            <v/>
          </cell>
        </row>
        <row r="316">
          <cell r="A316" t="str">
            <v/>
          </cell>
          <cell r="I316" t="str">
            <v/>
          </cell>
        </row>
        <row r="317">
          <cell r="A317" t="str">
            <v/>
          </cell>
          <cell r="I317" t="str">
            <v/>
          </cell>
        </row>
        <row r="318">
          <cell r="A318" t="str">
            <v/>
          </cell>
          <cell r="I318" t="str">
            <v/>
          </cell>
        </row>
        <row r="319">
          <cell r="A319" t="str">
            <v/>
          </cell>
          <cell r="I319" t="str">
            <v/>
          </cell>
        </row>
        <row r="320">
          <cell r="A320" t="str">
            <v/>
          </cell>
          <cell r="I320" t="str">
            <v/>
          </cell>
        </row>
        <row r="321">
          <cell r="A321" t="str">
            <v/>
          </cell>
          <cell r="I321" t="str">
            <v/>
          </cell>
        </row>
        <row r="322">
          <cell r="A322" t="str">
            <v/>
          </cell>
          <cell r="I322" t="str">
            <v/>
          </cell>
        </row>
        <row r="323">
          <cell r="A323" t="str">
            <v/>
          </cell>
          <cell r="I323" t="str">
            <v/>
          </cell>
        </row>
        <row r="324">
          <cell r="A324" t="str">
            <v/>
          </cell>
          <cell r="I324" t="str">
            <v/>
          </cell>
        </row>
        <row r="325">
          <cell r="A325" t="str">
            <v/>
          </cell>
          <cell r="I325" t="str">
            <v/>
          </cell>
        </row>
        <row r="326">
          <cell r="A326" t="str">
            <v/>
          </cell>
          <cell r="I326" t="str">
            <v/>
          </cell>
        </row>
        <row r="327">
          <cell r="A327" t="str">
            <v/>
          </cell>
          <cell r="I327" t="str">
            <v/>
          </cell>
        </row>
        <row r="328">
          <cell r="A328" t="str">
            <v/>
          </cell>
          <cell r="I328" t="str">
            <v/>
          </cell>
        </row>
        <row r="329">
          <cell r="A329" t="str">
            <v/>
          </cell>
          <cell r="I329" t="str">
            <v/>
          </cell>
        </row>
        <row r="330">
          <cell r="A330" t="str">
            <v/>
          </cell>
          <cell r="I330" t="str">
            <v/>
          </cell>
        </row>
        <row r="331">
          <cell r="A331" t="str">
            <v/>
          </cell>
          <cell r="I331" t="str">
            <v/>
          </cell>
        </row>
        <row r="332">
          <cell r="A332" t="str">
            <v/>
          </cell>
          <cell r="I332" t="str">
            <v/>
          </cell>
        </row>
        <row r="333">
          <cell r="A333" t="str">
            <v/>
          </cell>
          <cell r="I333" t="str">
            <v/>
          </cell>
        </row>
        <row r="334">
          <cell r="A334" t="str">
            <v/>
          </cell>
          <cell r="I334" t="str">
            <v/>
          </cell>
        </row>
        <row r="335">
          <cell r="A335" t="str">
            <v/>
          </cell>
          <cell r="I335" t="str">
            <v/>
          </cell>
        </row>
        <row r="336">
          <cell r="A336" t="str">
            <v/>
          </cell>
          <cell r="I336" t="str">
            <v/>
          </cell>
        </row>
        <row r="337">
          <cell r="A337" t="str">
            <v/>
          </cell>
          <cell r="I337" t="str">
            <v/>
          </cell>
        </row>
        <row r="338">
          <cell r="A338" t="str">
            <v/>
          </cell>
          <cell r="I338" t="str">
            <v/>
          </cell>
        </row>
        <row r="339">
          <cell r="A339" t="str">
            <v/>
          </cell>
          <cell r="I339" t="str">
            <v/>
          </cell>
        </row>
        <row r="340">
          <cell r="A340" t="str">
            <v/>
          </cell>
          <cell r="I340" t="str">
            <v/>
          </cell>
        </row>
        <row r="341">
          <cell r="A341" t="str">
            <v/>
          </cell>
          <cell r="I341" t="str">
            <v/>
          </cell>
        </row>
        <row r="342">
          <cell r="A342" t="str">
            <v/>
          </cell>
          <cell r="I342" t="str">
            <v/>
          </cell>
        </row>
        <row r="343">
          <cell r="A343" t="str">
            <v/>
          </cell>
          <cell r="I343" t="str">
            <v/>
          </cell>
        </row>
        <row r="344">
          <cell r="A344" t="str">
            <v/>
          </cell>
          <cell r="I344" t="str">
            <v/>
          </cell>
        </row>
        <row r="345">
          <cell r="A345" t="str">
            <v/>
          </cell>
          <cell r="I345" t="str">
            <v/>
          </cell>
        </row>
        <row r="346">
          <cell r="A346" t="str">
            <v/>
          </cell>
          <cell r="I346" t="str">
            <v/>
          </cell>
        </row>
        <row r="347">
          <cell r="A347" t="str">
            <v/>
          </cell>
          <cell r="I347" t="str">
            <v/>
          </cell>
        </row>
        <row r="348">
          <cell r="A348" t="str">
            <v/>
          </cell>
          <cell r="I348" t="str">
            <v/>
          </cell>
        </row>
        <row r="349">
          <cell r="A349" t="str">
            <v/>
          </cell>
          <cell r="I349" t="str">
            <v/>
          </cell>
        </row>
        <row r="350">
          <cell r="A350" t="str">
            <v/>
          </cell>
          <cell r="I350" t="str">
            <v/>
          </cell>
        </row>
        <row r="351">
          <cell r="A351" t="str">
            <v/>
          </cell>
          <cell r="I351" t="str">
            <v/>
          </cell>
        </row>
        <row r="352">
          <cell r="A352" t="str">
            <v/>
          </cell>
          <cell r="I352" t="str">
            <v/>
          </cell>
        </row>
        <row r="353">
          <cell r="A353" t="str">
            <v/>
          </cell>
          <cell r="I353" t="str">
            <v/>
          </cell>
        </row>
        <row r="354">
          <cell r="A354" t="str">
            <v/>
          </cell>
          <cell r="I354" t="str">
            <v/>
          </cell>
        </row>
        <row r="355">
          <cell r="A355" t="str">
            <v/>
          </cell>
          <cell r="I355" t="str">
            <v/>
          </cell>
        </row>
        <row r="356">
          <cell r="A356" t="str">
            <v/>
          </cell>
          <cell r="I356" t="str">
            <v/>
          </cell>
        </row>
        <row r="357">
          <cell r="A357" t="str">
            <v/>
          </cell>
          <cell r="I357" t="str">
            <v/>
          </cell>
        </row>
        <row r="358">
          <cell r="A358" t="str">
            <v/>
          </cell>
          <cell r="I358" t="str">
            <v/>
          </cell>
        </row>
        <row r="359">
          <cell r="A359" t="str">
            <v/>
          </cell>
          <cell r="I359" t="str">
            <v/>
          </cell>
        </row>
        <row r="360">
          <cell r="A360" t="str">
            <v/>
          </cell>
          <cell r="I360" t="str">
            <v/>
          </cell>
        </row>
        <row r="361">
          <cell r="A361" t="str">
            <v/>
          </cell>
          <cell r="I361" t="str">
            <v/>
          </cell>
        </row>
        <row r="362">
          <cell r="A362" t="str">
            <v/>
          </cell>
          <cell r="I362" t="str">
            <v/>
          </cell>
        </row>
        <row r="363">
          <cell r="A363" t="str">
            <v/>
          </cell>
          <cell r="I363" t="str">
            <v/>
          </cell>
        </row>
        <row r="364">
          <cell r="A364" t="str">
            <v/>
          </cell>
          <cell r="I364" t="str">
            <v/>
          </cell>
        </row>
        <row r="365">
          <cell r="A365" t="str">
            <v/>
          </cell>
          <cell r="I365" t="str">
            <v/>
          </cell>
        </row>
        <row r="366">
          <cell r="A366" t="str">
            <v/>
          </cell>
          <cell r="I366" t="str">
            <v/>
          </cell>
        </row>
        <row r="367">
          <cell r="A367" t="str">
            <v/>
          </cell>
          <cell r="I367" t="str">
            <v/>
          </cell>
        </row>
        <row r="368">
          <cell r="A368" t="str">
            <v/>
          </cell>
          <cell r="I368" t="str">
            <v/>
          </cell>
        </row>
        <row r="369">
          <cell r="A369" t="str">
            <v/>
          </cell>
          <cell r="I369" t="str">
            <v/>
          </cell>
        </row>
        <row r="370">
          <cell r="A370" t="str">
            <v/>
          </cell>
          <cell r="I370" t="str">
            <v/>
          </cell>
        </row>
        <row r="371">
          <cell r="A371" t="str">
            <v/>
          </cell>
          <cell r="I371" t="str">
            <v/>
          </cell>
        </row>
        <row r="372">
          <cell r="A372" t="str">
            <v/>
          </cell>
          <cell r="I372" t="str">
            <v/>
          </cell>
        </row>
        <row r="373">
          <cell r="A373" t="str">
            <v/>
          </cell>
          <cell r="I373" t="str">
            <v/>
          </cell>
        </row>
        <row r="374">
          <cell r="A374" t="str">
            <v/>
          </cell>
          <cell r="I374" t="str">
            <v/>
          </cell>
        </row>
        <row r="375">
          <cell r="A375" t="str">
            <v/>
          </cell>
          <cell r="I375" t="str">
            <v/>
          </cell>
        </row>
        <row r="376">
          <cell r="A376" t="str">
            <v/>
          </cell>
          <cell r="I376" t="str">
            <v/>
          </cell>
        </row>
        <row r="377">
          <cell r="A377" t="str">
            <v/>
          </cell>
          <cell r="I377" t="str">
            <v/>
          </cell>
        </row>
        <row r="378">
          <cell r="A378" t="str">
            <v/>
          </cell>
          <cell r="I378" t="str">
            <v/>
          </cell>
        </row>
        <row r="379">
          <cell r="A379" t="str">
            <v/>
          </cell>
          <cell r="I379" t="str">
            <v/>
          </cell>
        </row>
        <row r="380">
          <cell r="A380" t="str">
            <v/>
          </cell>
          <cell r="I380" t="str">
            <v/>
          </cell>
        </row>
        <row r="381">
          <cell r="A381" t="str">
            <v/>
          </cell>
          <cell r="I381" t="str">
            <v/>
          </cell>
        </row>
        <row r="382">
          <cell r="A382" t="str">
            <v/>
          </cell>
          <cell r="I382" t="str">
            <v/>
          </cell>
        </row>
        <row r="383">
          <cell r="A383" t="str">
            <v/>
          </cell>
          <cell r="I383" t="str">
            <v/>
          </cell>
        </row>
        <row r="384">
          <cell r="A384" t="str">
            <v/>
          </cell>
          <cell r="I384" t="str">
            <v/>
          </cell>
        </row>
        <row r="385">
          <cell r="A385" t="str">
            <v/>
          </cell>
          <cell r="I385" t="str">
            <v/>
          </cell>
        </row>
        <row r="386">
          <cell r="A386" t="str">
            <v/>
          </cell>
          <cell r="I386" t="str">
            <v/>
          </cell>
        </row>
        <row r="387">
          <cell r="A387" t="str">
            <v/>
          </cell>
          <cell r="I387" t="str">
            <v/>
          </cell>
        </row>
        <row r="388">
          <cell r="A388" t="str">
            <v/>
          </cell>
          <cell r="I388" t="str">
            <v/>
          </cell>
        </row>
        <row r="389">
          <cell r="A389" t="str">
            <v/>
          </cell>
          <cell r="I389" t="str">
            <v/>
          </cell>
        </row>
        <row r="390">
          <cell r="A390" t="str">
            <v/>
          </cell>
          <cell r="I390" t="str">
            <v/>
          </cell>
        </row>
        <row r="391">
          <cell r="A391" t="str">
            <v/>
          </cell>
          <cell r="I391" t="str">
            <v/>
          </cell>
        </row>
        <row r="392">
          <cell r="A392" t="str">
            <v/>
          </cell>
          <cell r="I392" t="str">
            <v/>
          </cell>
        </row>
        <row r="393">
          <cell r="A393" t="str">
            <v/>
          </cell>
          <cell r="I393" t="str">
            <v/>
          </cell>
        </row>
        <row r="394">
          <cell r="A394" t="str">
            <v/>
          </cell>
          <cell r="I394" t="str">
            <v/>
          </cell>
        </row>
        <row r="395">
          <cell r="A395" t="str">
            <v/>
          </cell>
          <cell r="I395" t="str">
            <v/>
          </cell>
        </row>
        <row r="396">
          <cell r="A396" t="str">
            <v/>
          </cell>
          <cell r="I396" t="str">
            <v/>
          </cell>
        </row>
        <row r="397">
          <cell r="A397" t="str">
            <v/>
          </cell>
          <cell r="I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mråde"/>
      <sheetName val="menu"/>
      <sheetName val="nyansættelse"/>
      <sheetName val="ændring"/>
      <sheetName val="fratrædelse"/>
      <sheetName val="orlov"/>
      <sheetName val="lønaftale"/>
      <sheetName val="stillinger"/>
      <sheetName val="Ark2"/>
      <sheetName val="VP"/>
      <sheetName val="TR FTR AM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 t="str">
            <v>1. Reservelæge</v>
          </cell>
          <cell r="B2" t="str">
            <v>X</v>
          </cell>
          <cell r="C2" t="str">
            <v>nej</v>
          </cell>
        </row>
        <row r="3">
          <cell r="A3" t="str">
            <v>1. Reservelæge i hoveduddannelse</v>
          </cell>
          <cell r="B3" t="str">
            <v>x</v>
          </cell>
          <cell r="C3" t="str">
            <v>nej</v>
          </cell>
        </row>
        <row r="4">
          <cell r="A4" t="str">
            <v>Administrerende direktør</v>
          </cell>
          <cell r="B4">
            <v>0</v>
          </cell>
          <cell r="C4" t="str">
            <v>ja</v>
          </cell>
        </row>
        <row r="5">
          <cell r="A5" t="str">
            <v>Afdelingsbioanalytiker m. ledelsesansvar</v>
          </cell>
          <cell r="B5">
            <v>0</v>
          </cell>
          <cell r="C5" t="str">
            <v>ja</v>
          </cell>
        </row>
        <row r="6">
          <cell r="A6" t="str">
            <v>Afdelingsergoterapeut m. ledelsesansvar</v>
          </cell>
          <cell r="B6">
            <v>0</v>
          </cell>
          <cell r="C6" t="str">
            <v>ja</v>
          </cell>
        </row>
        <row r="7">
          <cell r="A7" t="str">
            <v>Afdelingsfysioterapeut m. ledelsesansvar</v>
          </cell>
          <cell r="B7">
            <v>0</v>
          </cell>
          <cell r="C7" t="str">
            <v>ja</v>
          </cell>
        </row>
        <row r="8">
          <cell r="A8" t="str">
            <v>Afdelingsledelsessekretær</v>
          </cell>
          <cell r="B8">
            <v>0</v>
          </cell>
          <cell r="C8" t="str">
            <v>nej</v>
          </cell>
        </row>
        <row r="9">
          <cell r="A9" t="str">
            <v>Afdelingsleder</v>
          </cell>
          <cell r="B9">
            <v>0</v>
          </cell>
          <cell r="C9" t="str">
            <v>ja</v>
          </cell>
        </row>
        <row r="10">
          <cell r="A10" t="str">
            <v>Afdelingslæge</v>
          </cell>
          <cell r="B10">
            <v>0</v>
          </cell>
          <cell r="C10" t="str">
            <v>nej</v>
          </cell>
        </row>
        <row r="11">
          <cell r="A11" t="str">
            <v>Afdelingslæge - centerchef</v>
          </cell>
          <cell r="B11">
            <v>0</v>
          </cell>
          <cell r="C11" t="str">
            <v>nej</v>
          </cell>
        </row>
        <row r="12">
          <cell r="A12" t="str">
            <v>Afdelingsradiograf</v>
          </cell>
          <cell r="B12">
            <v>0</v>
          </cell>
          <cell r="C12" t="str">
            <v>ja</v>
          </cell>
        </row>
        <row r="13">
          <cell r="A13" t="str">
            <v>Afdelingssygeplejerske</v>
          </cell>
          <cell r="B13">
            <v>0</v>
          </cell>
          <cell r="C13" t="str">
            <v>ja</v>
          </cell>
        </row>
        <row r="14">
          <cell r="A14" t="str">
            <v>Agronom</v>
          </cell>
          <cell r="B14">
            <v>0</v>
          </cell>
          <cell r="C14" t="str">
            <v>nej</v>
          </cell>
        </row>
        <row r="15">
          <cell r="A15" t="str">
            <v>Ambulancebehandler</v>
          </cell>
          <cell r="B15">
            <v>0</v>
          </cell>
          <cell r="C15" t="str">
            <v>nej</v>
          </cell>
        </row>
        <row r="16">
          <cell r="A16" t="str">
            <v>Ansvarlig fysiker</v>
          </cell>
          <cell r="B16">
            <v>0</v>
          </cell>
          <cell r="C16" t="str">
            <v>nej</v>
          </cell>
        </row>
        <row r="17">
          <cell r="A17" t="str">
            <v>Apoteker</v>
          </cell>
          <cell r="B17">
            <v>0</v>
          </cell>
          <cell r="C17" t="str">
            <v>ja</v>
          </cell>
        </row>
        <row r="18">
          <cell r="A18" t="str">
            <v>Apoteksmedhjælper</v>
          </cell>
          <cell r="B18">
            <v>0</v>
          </cell>
          <cell r="C18" t="str">
            <v>nej</v>
          </cell>
        </row>
        <row r="19">
          <cell r="A19" t="str">
            <v>Assistent</v>
          </cell>
          <cell r="B19">
            <v>0</v>
          </cell>
          <cell r="C19" t="str">
            <v>nej</v>
          </cell>
        </row>
        <row r="20">
          <cell r="A20" t="str">
            <v>Assisterende specialeansvarlig overlæge</v>
          </cell>
          <cell r="B20">
            <v>0</v>
          </cell>
          <cell r="C20" t="str">
            <v>nej</v>
          </cell>
        </row>
        <row r="21">
          <cell r="A21" t="str">
            <v>Audiologiassistent</v>
          </cell>
          <cell r="B21">
            <v>0</v>
          </cell>
          <cell r="C21" t="str">
            <v>nej</v>
          </cell>
        </row>
        <row r="22">
          <cell r="A22" t="str">
            <v>Audiologiassistentelev</v>
          </cell>
          <cell r="B22">
            <v>0</v>
          </cell>
          <cell r="C22" t="str">
            <v>nej</v>
          </cell>
        </row>
        <row r="23">
          <cell r="A23" t="str">
            <v>Audiologopæd</v>
          </cell>
          <cell r="B23">
            <v>0</v>
          </cell>
          <cell r="C23" t="str">
            <v>nej</v>
          </cell>
        </row>
        <row r="24">
          <cell r="A24" t="str">
            <v>Bachelor</v>
          </cell>
          <cell r="B24">
            <v>0</v>
          </cell>
          <cell r="C24" t="str">
            <v>nej</v>
          </cell>
        </row>
        <row r="25">
          <cell r="A25" t="str">
            <v>Bager</v>
          </cell>
          <cell r="B25">
            <v>0</v>
          </cell>
          <cell r="C25" t="str">
            <v>nej</v>
          </cell>
        </row>
        <row r="26">
          <cell r="A26" t="str">
            <v>Beskyttet beskæftigelse</v>
          </cell>
          <cell r="B26">
            <v>0</v>
          </cell>
          <cell r="C26" t="str">
            <v>nej</v>
          </cell>
        </row>
        <row r="27">
          <cell r="A27" t="str">
            <v>Beskæftigelsesvejleder</v>
          </cell>
          <cell r="B27">
            <v>0</v>
          </cell>
          <cell r="C27" t="str">
            <v>nej</v>
          </cell>
        </row>
        <row r="28">
          <cell r="A28" t="str">
            <v>Bibliotekar</v>
          </cell>
          <cell r="B28">
            <v>0</v>
          </cell>
          <cell r="C28" t="str">
            <v>nej</v>
          </cell>
        </row>
        <row r="29">
          <cell r="A29" t="str">
            <v>Bioanalytiker</v>
          </cell>
          <cell r="B29">
            <v>0</v>
          </cell>
          <cell r="C29" t="str">
            <v>nej</v>
          </cell>
        </row>
        <row r="30">
          <cell r="A30" t="str">
            <v>Bioanalytikerunderviser</v>
          </cell>
          <cell r="B30">
            <v>0</v>
          </cell>
          <cell r="C30" t="str">
            <v>nej</v>
          </cell>
        </row>
        <row r="31">
          <cell r="A31" t="str">
            <v>Biolog</v>
          </cell>
          <cell r="B31">
            <v>0</v>
          </cell>
          <cell r="C31" t="str">
            <v>nej</v>
          </cell>
        </row>
        <row r="32">
          <cell r="A32" t="str">
            <v>Blikkenslager</v>
          </cell>
          <cell r="B32">
            <v>0</v>
          </cell>
          <cell r="C32" t="str">
            <v>nej</v>
          </cell>
        </row>
        <row r="33">
          <cell r="A33" t="str">
            <v>Budget- og controllingchef</v>
          </cell>
          <cell r="B33">
            <v>0</v>
          </cell>
          <cell r="C33" t="str">
            <v>ja</v>
          </cell>
        </row>
        <row r="34">
          <cell r="A34" t="str">
            <v>Byggechef</v>
          </cell>
          <cell r="B34">
            <v>0</v>
          </cell>
          <cell r="C34" t="str">
            <v>ja</v>
          </cell>
        </row>
        <row r="35">
          <cell r="A35" t="str">
            <v>Byggeteknisk chef</v>
          </cell>
          <cell r="B35">
            <v>0</v>
          </cell>
          <cell r="C35" t="str">
            <v>ja</v>
          </cell>
        </row>
        <row r="36">
          <cell r="A36" t="str">
            <v>Bygnings- og driftschef</v>
          </cell>
          <cell r="B36">
            <v>0</v>
          </cell>
          <cell r="C36" t="str">
            <v>ja</v>
          </cell>
        </row>
        <row r="37">
          <cell r="A37" t="str">
            <v>Bygningskonstruktør</v>
          </cell>
          <cell r="B37">
            <v>0</v>
          </cell>
          <cell r="C37" t="str">
            <v>nej</v>
          </cell>
        </row>
        <row r="38">
          <cell r="A38" t="str">
            <v>Centerchef</v>
          </cell>
          <cell r="B38">
            <v>0</v>
          </cell>
          <cell r="C38" t="str">
            <v>ja</v>
          </cell>
        </row>
        <row r="39">
          <cell r="A39" t="str">
            <v>Centerdirektør</v>
          </cell>
          <cell r="B39">
            <v>0</v>
          </cell>
          <cell r="C39" t="str">
            <v>ja</v>
          </cell>
        </row>
        <row r="40">
          <cell r="A40" t="str">
            <v>Change Manager</v>
          </cell>
          <cell r="B40">
            <v>0</v>
          </cell>
          <cell r="C40" t="str">
            <v>nej</v>
          </cell>
        </row>
        <row r="41">
          <cell r="A41" t="str">
            <v>Chauffør</v>
          </cell>
          <cell r="B41">
            <v>0</v>
          </cell>
          <cell r="C41" t="str">
            <v>nej</v>
          </cell>
        </row>
        <row r="42">
          <cell r="A42" t="str">
            <v>Chef for HR og Uddannelse</v>
          </cell>
          <cell r="B42">
            <v>0</v>
          </cell>
          <cell r="C42" t="str">
            <v>ja</v>
          </cell>
        </row>
        <row r="43">
          <cell r="A43" t="str">
            <v>Chef for Indkøb og support</v>
          </cell>
          <cell r="B43">
            <v>0</v>
          </cell>
          <cell r="C43" t="str">
            <v>ja</v>
          </cell>
        </row>
        <row r="44">
          <cell r="A44" t="str">
            <v>Chef for Informatik og Patientservice</v>
          </cell>
          <cell r="B44">
            <v>0</v>
          </cell>
          <cell r="C44" t="str">
            <v>ja</v>
          </cell>
        </row>
        <row r="45">
          <cell r="A45" t="str">
            <v>Chef for Informationssikkerhed</v>
          </cell>
          <cell r="B45">
            <v>0</v>
          </cell>
          <cell r="C45" t="str">
            <v>ja</v>
          </cell>
        </row>
        <row r="46">
          <cell r="A46" t="str">
            <v>Chef for Intern Kontrolenhed</v>
          </cell>
          <cell r="B46">
            <v>0</v>
          </cell>
          <cell r="C46" t="str">
            <v>ja</v>
          </cell>
        </row>
        <row r="47">
          <cell r="A47" t="str">
            <v>Chef for Jura og forhandling</v>
          </cell>
          <cell r="B47">
            <v>0</v>
          </cell>
          <cell r="C47" t="str">
            <v>ja</v>
          </cell>
        </row>
        <row r="48">
          <cell r="A48" t="str">
            <v>Chef for KS Regionshus</v>
          </cell>
          <cell r="B48">
            <v>0</v>
          </cell>
          <cell r="C48" t="str">
            <v>ja</v>
          </cell>
        </row>
        <row r="49">
          <cell r="A49" t="str">
            <v>Chef for KU Sund</v>
          </cell>
          <cell r="B49">
            <v>0</v>
          </cell>
          <cell r="C49" t="str">
            <v>ja</v>
          </cell>
        </row>
        <row r="50">
          <cell r="A50" t="str">
            <v>Chef for Kvalitet og Målstyring</v>
          </cell>
          <cell r="B50">
            <v>0</v>
          </cell>
          <cell r="C50" t="str">
            <v>ja</v>
          </cell>
        </row>
        <row r="51">
          <cell r="A51" t="str">
            <v>Chef for Løn og personale</v>
          </cell>
          <cell r="B51">
            <v>0</v>
          </cell>
          <cell r="C51" t="str">
            <v>ja</v>
          </cell>
        </row>
        <row r="52">
          <cell r="A52" t="str">
            <v>Chef for Medicoteknik</v>
          </cell>
          <cell r="B52">
            <v>0</v>
          </cell>
          <cell r="C52" t="str">
            <v>ja</v>
          </cell>
        </row>
        <row r="53">
          <cell r="A53" t="str">
            <v>Chef for Regnskabsservice</v>
          </cell>
          <cell r="B53">
            <v>0</v>
          </cell>
          <cell r="C53" t="str">
            <v>ja</v>
          </cell>
        </row>
        <row r="54">
          <cell r="A54" t="str">
            <v>Chef for Strategi og Plan</v>
          </cell>
          <cell r="B54">
            <v>0</v>
          </cell>
          <cell r="C54" t="str">
            <v>ja</v>
          </cell>
        </row>
        <row r="55">
          <cell r="A55" t="str">
            <v>Chef for Teknik</v>
          </cell>
          <cell r="B55">
            <v>0</v>
          </cell>
          <cell r="C55" t="str">
            <v>ja</v>
          </cell>
        </row>
        <row r="56">
          <cell r="A56" t="str">
            <v>Chef for Udbud</v>
          </cell>
          <cell r="B56">
            <v>0</v>
          </cell>
          <cell r="C56" t="str">
            <v>ja</v>
          </cell>
        </row>
        <row r="57">
          <cell r="A57" t="str">
            <v>Chef for Uddannelse og kompetence</v>
          </cell>
          <cell r="B57">
            <v>0</v>
          </cell>
          <cell r="C57" t="str">
            <v>ja</v>
          </cell>
        </row>
        <row r="58">
          <cell r="A58" t="str">
            <v>Chef Økonomi og Analyse</v>
          </cell>
          <cell r="B58">
            <v>0</v>
          </cell>
          <cell r="C58" t="str">
            <v>ja</v>
          </cell>
        </row>
        <row r="59">
          <cell r="A59" t="str">
            <v>Cheffysiker</v>
          </cell>
          <cell r="B59">
            <v>0</v>
          </cell>
          <cell r="C59" t="str">
            <v>ja</v>
          </cell>
        </row>
        <row r="60">
          <cell r="A60" t="str">
            <v>Chefkonsulent</v>
          </cell>
          <cell r="B60">
            <v>0</v>
          </cell>
          <cell r="C60" t="str">
            <v>nej</v>
          </cell>
        </row>
        <row r="61">
          <cell r="A61" t="str">
            <v>Chefkonsulent (læge)</v>
          </cell>
          <cell r="B61">
            <v>0</v>
          </cell>
          <cell r="C61" t="str">
            <v>nej</v>
          </cell>
        </row>
        <row r="62">
          <cell r="A62" t="str">
            <v>Chefsekretær</v>
          </cell>
          <cell r="B62">
            <v>0</v>
          </cell>
          <cell r="C62" t="str">
            <v>nej</v>
          </cell>
        </row>
        <row r="63">
          <cell r="A63" t="str">
            <v>Chefsekretær/uddannelsesleder</v>
          </cell>
          <cell r="B63">
            <v>0</v>
          </cell>
          <cell r="C63" t="str">
            <v>ja</v>
          </cell>
        </row>
        <row r="64">
          <cell r="A64" t="str">
            <v>Configuration Manager</v>
          </cell>
          <cell r="B64">
            <v>0</v>
          </cell>
          <cell r="C64" t="str">
            <v>nej</v>
          </cell>
        </row>
        <row r="65">
          <cell r="A65" t="str">
            <v>Continuity Manager</v>
          </cell>
          <cell r="B65">
            <v>0</v>
          </cell>
          <cell r="C65" t="str">
            <v>nej</v>
          </cell>
        </row>
        <row r="66">
          <cell r="A66" t="str">
            <v>Daglig leder</v>
          </cell>
          <cell r="B66">
            <v>0</v>
          </cell>
          <cell r="C66" t="str">
            <v>ja</v>
          </cell>
        </row>
        <row r="67">
          <cell r="A67" t="str">
            <v>Data- og analysechef</v>
          </cell>
          <cell r="B67">
            <v>0</v>
          </cell>
          <cell r="C67" t="str">
            <v>ja</v>
          </cell>
        </row>
        <row r="68">
          <cell r="A68" t="str">
            <v>Data- og planlægningschef</v>
          </cell>
          <cell r="B68">
            <v>0</v>
          </cell>
          <cell r="C68" t="str">
            <v>ja</v>
          </cell>
        </row>
        <row r="69">
          <cell r="A69" t="str">
            <v>Datafagtekniker</v>
          </cell>
          <cell r="B69">
            <v>0</v>
          </cell>
          <cell r="C69" t="str">
            <v>nej</v>
          </cell>
        </row>
        <row r="70">
          <cell r="A70" t="str">
            <v>Depotmedarbejder</v>
          </cell>
          <cell r="B70">
            <v>0</v>
          </cell>
          <cell r="C70" t="str">
            <v>nej</v>
          </cell>
        </row>
        <row r="71">
          <cell r="A71" t="str">
            <v>Diakon</v>
          </cell>
          <cell r="B71">
            <v>0</v>
          </cell>
          <cell r="C71" t="str">
            <v>nej</v>
          </cell>
        </row>
        <row r="72">
          <cell r="A72" t="str">
            <v>Direktør for Det nære sundhedsvæsen</v>
          </cell>
          <cell r="B72">
            <v>0</v>
          </cell>
          <cell r="C72" t="str">
            <v>ja</v>
          </cell>
        </row>
        <row r="73">
          <cell r="A73" t="str">
            <v>Diverse undervisere</v>
          </cell>
          <cell r="B73">
            <v>0</v>
          </cell>
          <cell r="C73" t="str">
            <v>nej</v>
          </cell>
        </row>
        <row r="74">
          <cell r="A74" t="str">
            <v>Diverse, ej fast løn</v>
          </cell>
          <cell r="B74">
            <v>0</v>
          </cell>
          <cell r="C74" t="str">
            <v>nej</v>
          </cell>
        </row>
        <row r="75">
          <cell r="A75" t="str">
            <v>Diverse, ej fast løn (arbejdsskade)</v>
          </cell>
          <cell r="B75">
            <v>0</v>
          </cell>
          <cell r="C75" t="str">
            <v>nej</v>
          </cell>
        </row>
        <row r="76">
          <cell r="A76" t="str">
            <v>Diverse, ej fast løn (forsikringer)</v>
          </cell>
          <cell r="B76">
            <v>0</v>
          </cell>
          <cell r="C76" t="str">
            <v>nej</v>
          </cell>
        </row>
        <row r="77">
          <cell r="A77" t="str">
            <v>Diætist</v>
          </cell>
          <cell r="B77">
            <v>0</v>
          </cell>
          <cell r="C77" t="str">
            <v>nej</v>
          </cell>
        </row>
        <row r="78">
          <cell r="A78" t="str">
            <v>DRG-Controller</v>
          </cell>
          <cell r="B78">
            <v>0</v>
          </cell>
          <cell r="C78" t="str">
            <v>nej</v>
          </cell>
        </row>
        <row r="79">
          <cell r="A79" t="str">
            <v>Drifts- og sekretariatschef</v>
          </cell>
          <cell r="B79">
            <v>0</v>
          </cell>
          <cell r="C79" t="str">
            <v>ja</v>
          </cell>
        </row>
        <row r="80">
          <cell r="A80" t="str">
            <v>Driftschef</v>
          </cell>
          <cell r="B80">
            <v>0</v>
          </cell>
          <cell r="C80" t="str">
            <v>ja</v>
          </cell>
        </row>
        <row r="81">
          <cell r="A81" t="str">
            <v>Driftsleder</v>
          </cell>
          <cell r="B81">
            <v>0</v>
          </cell>
          <cell r="C81" t="str">
            <v>ja</v>
          </cell>
        </row>
        <row r="82">
          <cell r="A82" t="str">
            <v>Driftstekniker</v>
          </cell>
          <cell r="B82">
            <v>0</v>
          </cell>
          <cell r="C82" t="str">
            <v>nej</v>
          </cell>
        </row>
        <row r="83">
          <cell r="A83" t="str">
            <v>Efterindtægt</v>
          </cell>
          <cell r="B83">
            <v>0</v>
          </cell>
          <cell r="C83" t="str">
            <v>nej</v>
          </cell>
        </row>
        <row r="84">
          <cell r="A84" t="str">
            <v>EGU-elev</v>
          </cell>
          <cell r="B84">
            <v>0</v>
          </cell>
          <cell r="C84" t="str">
            <v>nej</v>
          </cell>
        </row>
        <row r="85">
          <cell r="A85" t="str">
            <v>Ejendomsservicetekniker</v>
          </cell>
          <cell r="B85">
            <v>0</v>
          </cell>
          <cell r="C85" t="str">
            <v>nej</v>
          </cell>
        </row>
        <row r="86">
          <cell r="A86" t="str">
            <v>Ejendomsserviceteknikerelev</v>
          </cell>
          <cell r="B86">
            <v>0</v>
          </cell>
          <cell r="C86" t="str">
            <v>nej</v>
          </cell>
        </row>
        <row r="87">
          <cell r="A87" t="str">
            <v>Elektriker</v>
          </cell>
          <cell r="B87">
            <v>0</v>
          </cell>
          <cell r="C87" t="str">
            <v>nej</v>
          </cell>
        </row>
        <row r="88">
          <cell r="A88" t="str">
            <v>Elektrikerelev</v>
          </cell>
          <cell r="B88">
            <v>0</v>
          </cell>
          <cell r="C88" t="str">
            <v>nej</v>
          </cell>
        </row>
        <row r="89">
          <cell r="A89" t="str">
            <v>Elektronikmekaniker</v>
          </cell>
          <cell r="B89">
            <v>0</v>
          </cell>
          <cell r="C89" t="str">
            <v>nej</v>
          </cell>
        </row>
        <row r="90">
          <cell r="A90" t="str">
            <v>Elektroniktekniker</v>
          </cell>
          <cell r="B90">
            <v>0</v>
          </cell>
          <cell r="C90" t="str">
            <v>nej</v>
          </cell>
        </row>
        <row r="91">
          <cell r="A91" t="str">
            <v>Enhedschef</v>
          </cell>
          <cell r="B91" t="str">
            <v>y</v>
          </cell>
          <cell r="C91" t="str">
            <v>ja</v>
          </cell>
        </row>
        <row r="92">
          <cell r="A92" t="str">
            <v>Enhedsleder</v>
          </cell>
          <cell r="B92">
            <v>0</v>
          </cell>
          <cell r="C92" t="str">
            <v>ja</v>
          </cell>
        </row>
        <row r="93">
          <cell r="A93" t="str">
            <v>Ergoterapeut</v>
          </cell>
          <cell r="B93">
            <v>0</v>
          </cell>
          <cell r="C93" t="str">
            <v>nej</v>
          </cell>
        </row>
        <row r="94">
          <cell r="A94" t="str">
            <v>Erhvervsuddannet serviceassistent</v>
          </cell>
          <cell r="B94" t="str">
            <v>y</v>
          </cell>
          <cell r="C94" t="str">
            <v>nej</v>
          </cell>
        </row>
        <row r="95">
          <cell r="A95" t="str">
            <v>Ernæringsassistent</v>
          </cell>
          <cell r="B95">
            <v>0</v>
          </cell>
          <cell r="C95" t="str">
            <v>nej</v>
          </cell>
        </row>
        <row r="96">
          <cell r="A96" t="str">
            <v>Ernæringsassistentelev</v>
          </cell>
          <cell r="B96">
            <v>0</v>
          </cell>
          <cell r="C96" t="str">
            <v>nej</v>
          </cell>
        </row>
        <row r="97">
          <cell r="A97" t="str">
            <v>Faglig leder</v>
          </cell>
          <cell r="B97">
            <v>0</v>
          </cell>
          <cell r="C97" t="str">
            <v>nej</v>
          </cell>
        </row>
        <row r="98">
          <cell r="A98" t="str">
            <v>Faglærer</v>
          </cell>
          <cell r="B98">
            <v>0</v>
          </cell>
          <cell r="C98" t="str">
            <v>nej</v>
          </cell>
        </row>
        <row r="99">
          <cell r="A99" t="str">
            <v>Farmaceut</v>
          </cell>
          <cell r="B99">
            <v>0</v>
          </cell>
          <cell r="C99" t="str">
            <v>nej</v>
          </cell>
        </row>
        <row r="100">
          <cell r="A100" t="str">
            <v>Farmaceutisk Chef</v>
          </cell>
          <cell r="B100">
            <v>0</v>
          </cell>
          <cell r="C100" t="str">
            <v>ja</v>
          </cell>
        </row>
        <row r="101">
          <cell r="A101" t="str">
            <v>Farmakonom</v>
          </cell>
          <cell r="B101">
            <v>0</v>
          </cell>
          <cell r="C101" t="str">
            <v>nej</v>
          </cell>
        </row>
        <row r="102">
          <cell r="A102" t="str">
            <v>Finans- og analysechef</v>
          </cell>
          <cell r="B102">
            <v>0</v>
          </cell>
          <cell r="C102" t="str">
            <v>ja</v>
          </cell>
        </row>
        <row r="103">
          <cell r="A103" t="str">
            <v>Finans- og regnskabschef</v>
          </cell>
          <cell r="B103">
            <v>0</v>
          </cell>
          <cell r="C103" t="str">
            <v>ja</v>
          </cell>
        </row>
        <row r="104">
          <cell r="A104" t="str">
            <v>Fodterapeut</v>
          </cell>
          <cell r="B104">
            <v>0</v>
          </cell>
          <cell r="C104" t="str">
            <v>nej</v>
          </cell>
        </row>
        <row r="105">
          <cell r="A105" t="str">
            <v>Forbedringschef</v>
          </cell>
          <cell r="B105">
            <v>0</v>
          </cell>
          <cell r="C105" t="str">
            <v>ja</v>
          </cell>
        </row>
        <row r="106">
          <cell r="A106" t="str">
            <v>Forsker (ikke læge)</v>
          </cell>
          <cell r="B106">
            <v>0</v>
          </cell>
          <cell r="C106" t="str">
            <v>nej</v>
          </cell>
        </row>
        <row r="107">
          <cell r="A107" t="str">
            <v>Forsknings- og innovationschef</v>
          </cell>
          <cell r="B107">
            <v>0</v>
          </cell>
          <cell r="C107" t="str">
            <v>ja</v>
          </cell>
        </row>
        <row r="108">
          <cell r="A108" t="str">
            <v>Forskningsassistent (ikke læge)</v>
          </cell>
          <cell r="B108">
            <v>0</v>
          </cell>
          <cell r="C108" t="str">
            <v>nej</v>
          </cell>
        </row>
        <row r="109">
          <cell r="A109" t="str">
            <v>Forskningsassistent (læge)</v>
          </cell>
          <cell r="B109">
            <v>0</v>
          </cell>
          <cell r="C109" t="str">
            <v>nej</v>
          </cell>
        </row>
        <row r="110">
          <cell r="A110" t="str">
            <v>Forskningskonsulent</v>
          </cell>
          <cell r="B110">
            <v>0</v>
          </cell>
          <cell r="C110" t="str">
            <v>nej</v>
          </cell>
        </row>
        <row r="111">
          <cell r="A111" t="str">
            <v>Forskningskoordinator</v>
          </cell>
          <cell r="B111">
            <v>0</v>
          </cell>
          <cell r="C111" t="str">
            <v>nej</v>
          </cell>
        </row>
        <row r="112">
          <cell r="A112" t="str">
            <v>Forskningsleder</v>
          </cell>
          <cell r="B112">
            <v>0</v>
          </cell>
          <cell r="C112" t="str">
            <v>nej</v>
          </cell>
        </row>
        <row r="113">
          <cell r="A113" t="str">
            <v>Forskningslektor</v>
          </cell>
          <cell r="B113">
            <v>0</v>
          </cell>
          <cell r="C113" t="str">
            <v>nej</v>
          </cell>
        </row>
        <row r="114">
          <cell r="A114" t="str">
            <v>Forskningsmedarbejder (ikke-læge)</v>
          </cell>
          <cell r="B114">
            <v>0</v>
          </cell>
          <cell r="C114" t="str">
            <v>nej</v>
          </cell>
        </row>
        <row r="115">
          <cell r="A115" t="str">
            <v>Forskningsmedarbejder (læge)</v>
          </cell>
          <cell r="B115">
            <v>0</v>
          </cell>
          <cell r="C115" t="str">
            <v>nej</v>
          </cell>
        </row>
        <row r="116">
          <cell r="A116" t="str">
            <v>Forskningsreservelæge</v>
          </cell>
          <cell r="B116">
            <v>0</v>
          </cell>
          <cell r="C116" t="str">
            <v>nej</v>
          </cell>
        </row>
        <row r="117">
          <cell r="A117" t="str">
            <v>Forskningssekretær</v>
          </cell>
          <cell r="B117">
            <v>0</v>
          </cell>
          <cell r="C117" t="str">
            <v>nej</v>
          </cell>
        </row>
        <row r="118">
          <cell r="A118" t="str">
            <v>Forskningssygeplejerske</v>
          </cell>
          <cell r="B118">
            <v>0</v>
          </cell>
          <cell r="C118" t="str">
            <v>nej</v>
          </cell>
        </row>
        <row r="119">
          <cell r="A119" t="str">
            <v>Forstander</v>
          </cell>
          <cell r="B119">
            <v>0</v>
          </cell>
          <cell r="C119" t="str">
            <v>ja</v>
          </cell>
        </row>
        <row r="120">
          <cell r="A120" t="str">
            <v>Funktionschef</v>
          </cell>
          <cell r="B120">
            <v>0</v>
          </cell>
          <cell r="C120" t="str">
            <v>ja</v>
          </cell>
        </row>
        <row r="121">
          <cell r="A121" t="str">
            <v>Funktionsleder</v>
          </cell>
          <cell r="B121">
            <v>0</v>
          </cell>
          <cell r="C121" t="str">
            <v>ja</v>
          </cell>
        </row>
        <row r="122">
          <cell r="A122" t="str">
            <v>Fysiker</v>
          </cell>
          <cell r="B122">
            <v>0</v>
          </cell>
          <cell r="C122" t="str">
            <v>nej</v>
          </cell>
        </row>
        <row r="123">
          <cell r="A123" t="str">
            <v>Fysioterapeut</v>
          </cell>
          <cell r="B123">
            <v>0</v>
          </cell>
          <cell r="C123" t="str">
            <v>nej</v>
          </cell>
        </row>
        <row r="124">
          <cell r="A124" t="str">
            <v>Gartner</v>
          </cell>
          <cell r="B124">
            <v>0</v>
          </cell>
          <cell r="C124" t="str">
            <v>nej</v>
          </cell>
        </row>
        <row r="125">
          <cell r="A125" t="str">
            <v>Gartnerelev</v>
          </cell>
          <cell r="B125">
            <v>0</v>
          </cell>
          <cell r="C125" t="str">
            <v>nej</v>
          </cell>
        </row>
        <row r="126">
          <cell r="A126" t="str">
            <v>GIS-medarbejder</v>
          </cell>
          <cell r="B126">
            <v>0</v>
          </cell>
          <cell r="C126" t="str">
            <v>nej</v>
          </cell>
        </row>
        <row r="127">
          <cell r="A127" t="str">
            <v>Grafiker</v>
          </cell>
          <cell r="B127">
            <v>0</v>
          </cell>
          <cell r="C127" t="str">
            <v>nej</v>
          </cell>
        </row>
        <row r="128">
          <cell r="A128" t="str">
            <v>Honorarlønnet</v>
          </cell>
          <cell r="B128">
            <v>0</v>
          </cell>
          <cell r="C128" t="str">
            <v>nej</v>
          </cell>
        </row>
        <row r="129">
          <cell r="A129" t="str">
            <v>HR chef</v>
          </cell>
          <cell r="B129">
            <v>0</v>
          </cell>
          <cell r="C129" t="str">
            <v>ja</v>
          </cell>
        </row>
        <row r="130">
          <cell r="A130" t="str">
            <v>HR direktør</v>
          </cell>
          <cell r="B130">
            <v>0</v>
          </cell>
          <cell r="C130" t="str">
            <v>ja</v>
          </cell>
        </row>
        <row r="131">
          <cell r="A131" t="str">
            <v>HR konsulent</v>
          </cell>
          <cell r="B131">
            <v>0</v>
          </cell>
          <cell r="C131" t="str">
            <v>nej</v>
          </cell>
        </row>
        <row r="132">
          <cell r="A132" t="str">
            <v>HR Lønkonsulent</v>
          </cell>
          <cell r="B132">
            <v>0</v>
          </cell>
          <cell r="C132" t="str">
            <v>nej</v>
          </cell>
        </row>
        <row r="133">
          <cell r="A133" t="str">
            <v>HR udviklingschef</v>
          </cell>
          <cell r="B133">
            <v>0</v>
          </cell>
          <cell r="C133" t="str">
            <v>ja</v>
          </cell>
        </row>
        <row r="134">
          <cell r="A134" t="str">
            <v>Husassistent</v>
          </cell>
          <cell r="B134">
            <v>0</v>
          </cell>
          <cell r="C134" t="str">
            <v>nej</v>
          </cell>
        </row>
        <row r="135">
          <cell r="A135" t="str">
            <v>Husholdningsleder</v>
          </cell>
          <cell r="B135">
            <v>0</v>
          </cell>
          <cell r="C135" t="str">
            <v>nej</v>
          </cell>
        </row>
        <row r="136">
          <cell r="A136" t="str">
            <v>Håndværker</v>
          </cell>
          <cell r="B136">
            <v>0</v>
          </cell>
          <cell r="C136" t="str">
            <v>nej</v>
          </cell>
        </row>
        <row r="137">
          <cell r="A137" t="str">
            <v>IGU - Uuddannet personale</v>
          </cell>
          <cell r="B137">
            <v>0</v>
          </cell>
          <cell r="C137" t="str">
            <v>nej</v>
          </cell>
        </row>
        <row r="138">
          <cell r="A138" t="str">
            <v>Ikke-uddannet lægesekretær</v>
          </cell>
          <cell r="B138">
            <v>0</v>
          </cell>
          <cell r="C138" t="str">
            <v>nej</v>
          </cell>
        </row>
        <row r="139">
          <cell r="A139" t="str">
            <v>Indkøbschef</v>
          </cell>
          <cell r="B139">
            <v>0</v>
          </cell>
          <cell r="C139" t="str">
            <v>ja</v>
          </cell>
        </row>
        <row r="140">
          <cell r="A140" t="str">
            <v>Indkøbskonsulent</v>
          </cell>
          <cell r="B140">
            <v>0</v>
          </cell>
          <cell r="C140" t="str">
            <v>nej</v>
          </cell>
        </row>
        <row r="141">
          <cell r="A141" t="str">
            <v>Ingeniør</v>
          </cell>
          <cell r="B141">
            <v>0</v>
          </cell>
          <cell r="C141" t="str">
            <v>nej</v>
          </cell>
        </row>
        <row r="142">
          <cell r="A142" t="str">
            <v>Innovationskonsulent</v>
          </cell>
          <cell r="B142">
            <v>0</v>
          </cell>
          <cell r="C142" t="str">
            <v>nej</v>
          </cell>
        </row>
        <row r="143">
          <cell r="A143" t="str">
            <v>Instruktionsjordemoder</v>
          </cell>
          <cell r="B143">
            <v>0</v>
          </cell>
          <cell r="C143" t="str">
            <v>nej</v>
          </cell>
        </row>
        <row r="144">
          <cell r="A144" t="str">
            <v>IT chef</v>
          </cell>
          <cell r="B144">
            <v>0</v>
          </cell>
          <cell r="C144" t="str">
            <v>ja</v>
          </cell>
        </row>
        <row r="145">
          <cell r="A145" t="str">
            <v>IT direktør</v>
          </cell>
          <cell r="B145">
            <v>0</v>
          </cell>
          <cell r="C145" t="str">
            <v>ja</v>
          </cell>
        </row>
        <row r="146">
          <cell r="A146" t="str">
            <v>IT elev</v>
          </cell>
          <cell r="B146">
            <v>0</v>
          </cell>
          <cell r="C146" t="str">
            <v>nej</v>
          </cell>
        </row>
        <row r="147">
          <cell r="A147" t="str">
            <v>IT medarbejder</v>
          </cell>
          <cell r="B147">
            <v>0</v>
          </cell>
          <cell r="C147" t="str">
            <v>nej</v>
          </cell>
        </row>
        <row r="148">
          <cell r="A148" t="str">
            <v>IT sikkerhedschef</v>
          </cell>
          <cell r="B148">
            <v>0</v>
          </cell>
          <cell r="C148" t="str">
            <v>nej</v>
          </cell>
        </row>
        <row r="149">
          <cell r="A149" t="str">
            <v>Jordemoder</v>
          </cell>
          <cell r="B149">
            <v>0</v>
          </cell>
          <cell r="C149" t="str">
            <v>nej</v>
          </cell>
        </row>
        <row r="150">
          <cell r="A150" t="str">
            <v>Jordemoderleder</v>
          </cell>
          <cell r="B150">
            <v>0</v>
          </cell>
          <cell r="C150" t="str">
            <v>ja</v>
          </cell>
        </row>
        <row r="151">
          <cell r="A151" t="str">
            <v>Journalist</v>
          </cell>
          <cell r="B151">
            <v>0</v>
          </cell>
          <cell r="C151" t="str">
            <v>nej</v>
          </cell>
        </row>
        <row r="152">
          <cell r="A152" t="str">
            <v>Journalistpraktikant</v>
          </cell>
          <cell r="B152">
            <v>0</v>
          </cell>
          <cell r="C152" t="str">
            <v>nej</v>
          </cell>
        </row>
        <row r="153">
          <cell r="A153" t="str">
            <v>Jurist</v>
          </cell>
          <cell r="B153">
            <v>0</v>
          </cell>
          <cell r="C153" t="str">
            <v>nej</v>
          </cell>
        </row>
        <row r="154">
          <cell r="A154" t="str">
            <v>Kantinechef</v>
          </cell>
          <cell r="B154">
            <v>0</v>
          </cell>
          <cell r="C154" t="str">
            <v>ja</v>
          </cell>
        </row>
        <row r="155">
          <cell r="A155" t="str">
            <v>Kedelpasser</v>
          </cell>
          <cell r="B155">
            <v>0</v>
          </cell>
          <cell r="C155" t="str">
            <v>nej</v>
          </cell>
        </row>
        <row r="156">
          <cell r="A156" t="str">
            <v>Kemiker</v>
          </cell>
          <cell r="B156">
            <v>0</v>
          </cell>
          <cell r="C156" t="str">
            <v>nej</v>
          </cell>
        </row>
        <row r="157">
          <cell r="A157" t="str">
            <v>Kiropraktor</v>
          </cell>
          <cell r="B157">
            <v>0</v>
          </cell>
          <cell r="C157" t="str">
            <v>nej</v>
          </cell>
        </row>
        <row r="158">
          <cell r="A158" t="str">
            <v>Kl. uddannelsesansvarlig sygeplejerske</v>
          </cell>
          <cell r="B158">
            <v>0</v>
          </cell>
          <cell r="C158" t="str">
            <v>nej</v>
          </cell>
        </row>
        <row r="159">
          <cell r="A159" t="str">
            <v>Klinisk assistent</v>
          </cell>
          <cell r="B159">
            <v>0</v>
          </cell>
          <cell r="C159" t="str">
            <v>nej</v>
          </cell>
        </row>
        <row r="160">
          <cell r="A160" t="str">
            <v>Klinisk funktionschef</v>
          </cell>
          <cell r="B160">
            <v>0</v>
          </cell>
          <cell r="C160" t="str">
            <v>ja</v>
          </cell>
        </row>
        <row r="161">
          <cell r="A161" t="str">
            <v>Klinisk jordemoderspecialist</v>
          </cell>
          <cell r="B161">
            <v>0</v>
          </cell>
          <cell r="C161" t="str">
            <v>nej</v>
          </cell>
        </row>
        <row r="162">
          <cell r="A162" t="str">
            <v>Klinisk jordemodersupervisor</v>
          </cell>
          <cell r="B162">
            <v>0</v>
          </cell>
          <cell r="C162" t="str">
            <v>nej</v>
          </cell>
        </row>
        <row r="163">
          <cell r="A163" t="str">
            <v>Klinisk professor</v>
          </cell>
          <cell r="B163">
            <v>0</v>
          </cell>
          <cell r="C163" t="str">
            <v>ja</v>
          </cell>
        </row>
        <row r="164">
          <cell r="A164" t="str">
            <v>Klinisk sygeplejespecialist</v>
          </cell>
          <cell r="B164">
            <v>0</v>
          </cell>
          <cell r="C164" t="str">
            <v>nej</v>
          </cell>
        </row>
        <row r="165">
          <cell r="A165" t="str">
            <v>Klinisk sygeplejespecialist/lektor</v>
          </cell>
          <cell r="B165">
            <v>0</v>
          </cell>
          <cell r="C165" t="str">
            <v>nej</v>
          </cell>
        </row>
        <row r="166">
          <cell r="A166" t="str">
            <v>Klinisk udviklingssygeplejerske</v>
          </cell>
          <cell r="B166">
            <v>0</v>
          </cell>
          <cell r="C166" t="str">
            <v>nej</v>
          </cell>
        </row>
        <row r="167">
          <cell r="A167" t="str">
            <v>Klinisk udviklingsterapeut</v>
          </cell>
          <cell r="B167">
            <v>0</v>
          </cell>
          <cell r="C167" t="str">
            <v>nej</v>
          </cell>
        </row>
        <row r="168">
          <cell r="A168" t="str">
            <v>Klinisk underviser</v>
          </cell>
          <cell r="B168">
            <v>0</v>
          </cell>
          <cell r="C168" t="str">
            <v>nej</v>
          </cell>
        </row>
        <row r="169">
          <cell r="A169" t="str">
            <v>Kok</v>
          </cell>
          <cell r="B169">
            <v>0</v>
          </cell>
          <cell r="C169" t="str">
            <v>nej</v>
          </cell>
        </row>
        <row r="170">
          <cell r="A170" t="str">
            <v>Kommunikationschef</v>
          </cell>
          <cell r="B170">
            <v>0</v>
          </cell>
          <cell r="C170" t="str">
            <v>ja</v>
          </cell>
        </row>
        <row r="171">
          <cell r="A171" t="str">
            <v>Kommunikationskonsulent</v>
          </cell>
          <cell r="B171">
            <v>0</v>
          </cell>
          <cell r="C171" t="str">
            <v>nej</v>
          </cell>
        </row>
        <row r="172">
          <cell r="A172" t="str">
            <v>Kommunikationsmedarbejder</v>
          </cell>
          <cell r="B172">
            <v>0</v>
          </cell>
          <cell r="C172" t="str">
            <v>nej</v>
          </cell>
        </row>
        <row r="173">
          <cell r="A173" t="str">
            <v>Koncernbudgetchef</v>
          </cell>
          <cell r="B173">
            <v>0</v>
          </cell>
          <cell r="C173" t="str">
            <v>ja</v>
          </cell>
        </row>
        <row r="174">
          <cell r="A174" t="str">
            <v>Koncerndirektør</v>
          </cell>
          <cell r="B174">
            <v>0</v>
          </cell>
          <cell r="C174" t="str">
            <v>ja</v>
          </cell>
        </row>
        <row r="175">
          <cell r="A175" t="str">
            <v>Koncernsekretariatschef</v>
          </cell>
          <cell r="B175">
            <v>0</v>
          </cell>
          <cell r="C175" t="str">
            <v>ja</v>
          </cell>
        </row>
        <row r="176">
          <cell r="A176" t="str">
            <v>Koncernøkonomichef</v>
          </cell>
          <cell r="B176">
            <v>0</v>
          </cell>
          <cell r="C176" t="str">
            <v>ja</v>
          </cell>
        </row>
        <row r="177">
          <cell r="A177" t="str">
            <v>Konsulent</v>
          </cell>
          <cell r="B177">
            <v>0</v>
          </cell>
          <cell r="C177" t="str">
            <v>nej</v>
          </cell>
        </row>
        <row r="178">
          <cell r="A178" t="str">
            <v>Konsulent (læge)</v>
          </cell>
          <cell r="B178">
            <v>0</v>
          </cell>
          <cell r="C178" t="str">
            <v>nej</v>
          </cell>
        </row>
        <row r="179">
          <cell r="A179" t="str">
            <v>Kontorassistent</v>
          </cell>
          <cell r="B179">
            <v>0</v>
          </cell>
          <cell r="C179" t="str">
            <v>nej</v>
          </cell>
        </row>
        <row r="180">
          <cell r="A180" t="str">
            <v>Kontorelev</v>
          </cell>
          <cell r="B180">
            <v>0</v>
          </cell>
          <cell r="C180" t="str">
            <v>nej</v>
          </cell>
        </row>
        <row r="181">
          <cell r="A181" t="str">
            <v>Kontorserviceuddannet</v>
          </cell>
          <cell r="B181">
            <v>0</v>
          </cell>
          <cell r="C181" t="str">
            <v>nej</v>
          </cell>
        </row>
        <row r="182">
          <cell r="A182" t="str">
            <v>Koordinator</v>
          </cell>
          <cell r="B182">
            <v>0</v>
          </cell>
          <cell r="C182" t="str">
            <v>nej</v>
          </cell>
        </row>
        <row r="183">
          <cell r="A183" t="str">
            <v>Koordinator (læge)</v>
          </cell>
          <cell r="B183">
            <v>0</v>
          </cell>
          <cell r="C183" t="str">
            <v>nej</v>
          </cell>
        </row>
        <row r="184">
          <cell r="A184" t="str">
            <v>Koordinerende overlæge med ledelsesfunkt</v>
          </cell>
          <cell r="B184">
            <v>0</v>
          </cell>
          <cell r="C184" t="str">
            <v>ja</v>
          </cell>
        </row>
        <row r="185">
          <cell r="A185" t="str">
            <v>Koordinerende sygeplejerske</v>
          </cell>
          <cell r="B185">
            <v>0</v>
          </cell>
          <cell r="C185" t="str">
            <v>nej</v>
          </cell>
        </row>
        <row r="186">
          <cell r="A186" t="str">
            <v>Kvalitets- og Leanchef</v>
          </cell>
          <cell r="B186">
            <v>0</v>
          </cell>
          <cell r="C186" t="str">
            <v>ja</v>
          </cell>
        </row>
        <row r="187">
          <cell r="A187" t="str">
            <v>Kvalitetschef</v>
          </cell>
          <cell r="B187">
            <v>0</v>
          </cell>
          <cell r="C187" t="str">
            <v>ja</v>
          </cell>
        </row>
        <row r="188">
          <cell r="A188" t="str">
            <v>Kvalitetsdirektør</v>
          </cell>
          <cell r="B188">
            <v>0</v>
          </cell>
          <cell r="C188" t="str">
            <v>ja</v>
          </cell>
        </row>
        <row r="189">
          <cell r="A189" t="str">
            <v>Kvalitetskonsulent</v>
          </cell>
          <cell r="B189">
            <v>0</v>
          </cell>
          <cell r="C189" t="str">
            <v>nej</v>
          </cell>
        </row>
        <row r="190">
          <cell r="A190" t="str">
            <v>Kvalitetskoordinator</v>
          </cell>
          <cell r="B190">
            <v>0</v>
          </cell>
          <cell r="C190" t="str">
            <v>nej</v>
          </cell>
        </row>
        <row r="191">
          <cell r="A191" t="str">
            <v>Køkkenchef</v>
          </cell>
          <cell r="B191">
            <v>0</v>
          </cell>
          <cell r="C191" t="str">
            <v>ja</v>
          </cell>
        </row>
        <row r="192">
          <cell r="A192" t="str">
            <v>Køkkenleder</v>
          </cell>
          <cell r="B192">
            <v>0</v>
          </cell>
          <cell r="C192" t="str">
            <v>nej</v>
          </cell>
        </row>
        <row r="193">
          <cell r="A193" t="str">
            <v>Køkkenmedhjælper</v>
          </cell>
          <cell r="B193">
            <v>0</v>
          </cell>
          <cell r="C193" t="str">
            <v>nej</v>
          </cell>
        </row>
        <row r="194">
          <cell r="A194" t="str">
            <v>Laborant</v>
          </cell>
          <cell r="B194">
            <v>0</v>
          </cell>
          <cell r="C194" t="str">
            <v>nej</v>
          </cell>
        </row>
        <row r="195">
          <cell r="A195" t="str">
            <v>Ledelseskonsulent</v>
          </cell>
          <cell r="B195">
            <v>0</v>
          </cell>
          <cell r="C195" t="str">
            <v>nej</v>
          </cell>
        </row>
        <row r="196">
          <cell r="A196" t="str">
            <v>Ledende bioanalytiker</v>
          </cell>
          <cell r="B196">
            <v>0</v>
          </cell>
          <cell r="C196" t="str">
            <v>ja</v>
          </cell>
        </row>
        <row r="197">
          <cell r="A197" t="str">
            <v>Ledende chefjordemoder</v>
          </cell>
          <cell r="B197">
            <v>0</v>
          </cell>
          <cell r="C197" t="str">
            <v>ja</v>
          </cell>
        </row>
        <row r="198">
          <cell r="A198" t="str">
            <v>Ledende ergoterapeut</v>
          </cell>
          <cell r="B198">
            <v>0</v>
          </cell>
          <cell r="C198" t="str">
            <v>ja</v>
          </cell>
        </row>
        <row r="199">
          <cell r="A199" t="str">
            <v>Ledende farmaceut</v>
          </cell>
          <cell r="B199">
            <v>0</v>
          </cell>
          <cell r="C199" t="str">
            <v>ja</v>
          </cell>
        </row>
        <row r="200">
          <cell r="A200" t="str">
            <v>Ledende farmakonom</v>
          </cell>
          <cell r="B200">
            <v>0</v>
          </cell>
          <cell r="C200" t="str">
            <v>ja</v>
          </cell>
        </row>
        <row r="201">
          <cell r="A201" t="str">
            <v>Ledende fysioterapeut</v>
          </cell>
          <cell r="B201">
            <v>0</v>
          </cell>
          <cell r="C201" t="str">
            <v>ja</v>
          </cell>
        </row>
        <row r="202">
          <cell r="A202" t="str">
            <v>Ledende lægesekretær</v>
          </cell>
          <cell r="B202">
            <v>0</v>
          </cell>
          <cell r="C202" t="str">
            <v>ja</v>
          </cell>
        </row>
        <row r="203">
          <cell r="A203" t="str">
            <v>Ledende overbioanalytiker</v>
          </cell>
          <cell r="B203">
            <v>0</v>
          </cell>
          <cell r="C203" t="str">
            <v>ja</v>
          </cell>
        </row>
        <row r="204">
          <cell r="A204" t="str">
            <v>Ledende overfysioterapeut</v>
          </cell>
          <cell r="B204">
            <v>0</v>
          </cell>
          <cell r="C204" t="str">
            <v>ja</v>
          </cell>
        </row>
        <row r="205">
          <cell r="A205" t="str">
            <v>Ledende overlæge</v>
          </cell>
          <cell r="B205">
            <v>0</v>
          </cell>
          <cell r="C205" t="str">
            <v>ja</v>
          </cell>
        </row>
        <row r="206">
          <cell r="A206" t="str">
            <v>Ledende overradiograf</v>
          </cell>
          <cell r="B206">
            <v>0</v>
          </cell>
          <cell r="C206" t="str">
            <v>ja</v>
          </cell>
        </row>
        <row r="207">
          <cell r="A207" t="str">
            <v>Ledende oversygeplejerske</v>
          </cell>
          <cell r="B207">
            <v>0</v>
          </cell>
          <cell r="C207" t="str">
            <v>ja</v>
          </cell>
        </row>
        <row r="208">
          <cell r="A208" t="str">
            <v>Ledende overtandlæge</v>
          </cell>
          <cell r="B208">
            <v>0</v>
          </cell>
          <cell r="C208" t="str">
            <v>ja</v>
          </cell>
        </row>
        <row r="209">
          <cell r="A209" t="str">
            <v>Ledende socialrådgiver</v>
          </cell>
          <cell r="B209">
            <v>0</v>
          </cell>
          <cell r="C209" t="str">
            <v>ja</v>
          </cell>
        </row>
        <row r="210">
          <cell r="A210" t="str">
            <v>Ledende telefonist</v>
          </cell>
          <cell r="B210">
            <v>0</v>
          </cell>
          <cell r="C210" t="str">
            <v>ja</v>
          </cell>
        </row>
        <row r="211">
          <cell r="A211" t="str">
            <v>Leder af journalarkiv</v>
          </cell>
          <cell r="B211">
            <v>0</v>
          </cell>
          <cell r="C211" t="str">
            <v>ja</v>
          </cell>
        </row>
        <row r="212">
          <cell r="A212" t="str">
            <v>Leder af kopifunktion</v>
          </cell>
          <cell r="B212">
            <v>0</v>
          </cell>
          <cell r="C212" t="str">
            <v>ja</v>
          </cell>
        </row>
        <row r="213">
          <cell r="A213" t="str">
            <v>Leder af PsykInfo</v>
          </cell>
          <cell r="B213">
            <v>0</v>
          </cell>
          <cell r="C213" t="str">
            <v>ja</v>
          </cell>
        </row>
        <row r="214">
          <cell r="A214" t="str">
            <v>Leder/mellemleder/specialist</v>
          </cell>
          <cell r="B214">
            <v>0</v>
          </cell>
          <cell r="C214" t="str">
            <v>nej</v>
          </cell>
        </row>
        <row r="215">
          <cell r="A215" t="str">
            <v>Logistikchef</v>
          </cell>
          <cell r="B215">
            <v>0</v>
          </cell>
          <cell r="C215" t="str">
            <v>ja</v>
          </cell>
        </row>
        <row r="216">
          <cell r="A216" t="str">
            <v>Logistikportør</v>
          </cell>
          <cell r="B216">
            <v>0</v>
          </cell>
          <cell r="C216" t="str">
            <v>nej</v>
          </cell>
        </row>
        <row r="217">
          <cell r="A217" t="str">
            <v>Lægesekretær</v>
          </cell>
          <cell r="B217">
            <v>0</v>
          </cell>
          <cell r="C217" t="str">
            <v>nej</v>
          </cell>
        </row>
        <row r="218">
          <cell r="A218" t="str">
            <v>Lægesekretærelev</v>
          </cell>
          <cell r="B218">
            <v>0</v>
          </cell>
          <cell r="C218" t="str">
            <v>nej</v>
          </cell>
        </row>
        <row r="219">
          <cell r="A219" t="str">
            <v>Lærer/overlærer</v>
          </cell>
          <cell r="B219">
            <v>0</v>
          </cell>
          <cell r="C219" t="str">
            <v>nej</v>
          </cell>
        </row>
        <row r="220">
          <cell r="A220" t="str">
            <v>Lærling</v>
          </cell>
          <cell r="B220">
            <v>0</v>
          </cell>
          <cell r="C220" t="str">
            <v>nej</v>
          </cell>
        </row>
        <row r="221">
          <cell r="A221" t="str">
            <v>Magister</v>
          </cell>
          <cell r="B221">
            <v>0</v>
          </cell>
          <cell r="C221" t="str">
            <v>nej</v>
          </cell>
        </row>
        <row r="222">
          <cell r="A222" t="str">
            <v>Maler</v>
          </cell>
          <cell r="B222">
            <v>0</v>
          </cell>
          <cell r="C222" t="str">
            <v>nej</v>
          </cell>
        </row>
        <row r="223">
          <cell r="A223" t="str">
            <v>Malerelev</v>
          </cell>
          <cell r="B223">
            <v>0</v>
          </cell>
          <cell r="C223" t="str">
            <v>nej</v>
          </cell>
        </row>
        <row r="224">
          <cell r="A224" t="str">
            <v>Maskinarbejder</v>
          </cell>
          <cell r="B224">
            <v>0</v>
          </cell>
          <cell r="C224" t="str">
            <v>nej</v>
          </cell>
        </row>
        <row r="225">
          <cell r="A225" t="str">
            <v>Maskinmester</v>
          </cell>
          <cell r="B225">
            <v>0</v>
          </cell>
          <cell r="C225" t="str">
            <v>nej</v>
          </cell>
        </row>
        <row r="226">
          <cell r="A226" t="str">
            <v>Medicinstuderende</v>
          </cell>
          <cell r="B226">
            <v>0</v>
          </cell>
          <cell r="C226" t="str">
            <v>nej</v>
          </cell>
        </row>
        <row r="227">
          <cell r="A227" t="str">
            <v>Medicotekniker</v>
          </cell>
          <cell r="B227">
            <v>0</v>
          </cell>
          <cell r="C227" t="str">
            <v>nej</v>
          </cell>
        </row>
        <row r="228">
          <cell r="A228" t="str">
            <v>Medicoteknisk chef</v>
          </cell>
          <cell r="B228">
            <v>0</v>
          </cell>
          <cell r="C228" t="str">
            <v>ja</v>
          </cell>
        </row>
        <row r="229">
          <cell r="A229" t="str">
            <v>Medicoteknisk leder</v>
          </cell>
          <cell r="B229">
            <v>0</v>
          </cell>
          <cell r="C229" t="str">
            <v>ja</v>
          </cell>
        </row>
        <row r="230">
          <cell r="A230" t="str">
            <v>Mediemedarbejder</v>
          </cell>
          <cell r="B230">
            <v>0</v>
          </cell>
          <cell r="C230" t="str">
            <v>nej</v>
          </cell>
        </row>
        <row r="231">
          <cell r="A231" t="str">
            <v>Miljøchef</v>
          </cell>
          <cell r="B231">
            <v>0</v>
          </cell>
          <cell r="C231" t="str">
            <v>ja</v>
          </cell>
        </row>
        <row r="232">
          <cell r="A232" t="str">
            <v>Miljødirektør</v>
          </cell>
          <cell r="B232">
            <v>0</v>
          </cell>
          <cell r="C232" t="str">
            <v>ja</v>
          </cell>
        </row>
        <row r="233">
          <cell r="A233" t="str">
            <v>Molekylærbiolog</v>
          </cell>
          <cell r="B233">
            <v>0</v>
          </cell>
          <cell r="C233" t="str">
            <v>nej</v>
          </cell>
        </row>
        <row r="234">
          <cell r="A234" t="str">
            <v>Montør</v>
          </cell>
          <cell r="B234">
            <v>0</v>
          </cell>
          <cell r="C234" t="str">
            <v>nej</v>
          </cell>
        </row>
        <row r="235">
          <cell r="A235" t="str">
            <v>Murer</v>
          </cell>
          <cell r="B235">
            <v>0</v>
          </cell>
          <cell r="C235" t="str">
            <v>nej</v>
          </cell>
        </row>
        <row r="236">
          <cell r="A236" t="str">
            <v>Musikterapeut</v>
          </cell>
          <cell r="B236">
            <v>0</v>
          </cell>
          <cell r="C236" t="str">
            <v>nej</v>
          </cell>
        </row>
        <row r="237">
          <cell r="A237" t="str">
            <v>Neurofysiologiassistent</v>
          </cell>
          <cell r="B237">
            <v>0</v>
          </cell>
          <cell r="C237" t="str">
            <v>nej</v>
          </cell>
        </row>
        <row r="238">
          <cell r="A238" t="str">
            <v>Neurofysiologiassistentelev</v>
          </cell>
          <cell r="B238">
            <v>0</v>
          </cell>
          <cell r="C238" t="str">
            <v>nej</v>
          </cell>
        </row>
        <row r="239">
          <cell r="A239" t="str">
            <v>Næstformand, Regionsråd</v>
          </cell>
          <cell r="B239">
            <v>0</v>
          </cell>
          <cell r="C239" t="str">
            <v>nej</v>
          </cell>
        </row>
        <row r="240">
          <cell r="A240" t="str">
            <v>Områdeleder</v>
          </cell>
          <cell r="B240">
            <v>0</v>
          </cell>
          <cell r="C240" t="str">
            <v>ja</v>
          </cell>
        </row>
        <row r="241">
          <cell r="A241" t="str">
            <v>Omsorgsmedhjælper</v>
          </cell>
          <cell r="B241">
            <v>0</v>
          </cell>
          <cell r="C241" t="str">
            <v>nej</v>
          </cell>
        </row>
        <row r="242">
          <cell r="A242" t="str">
            <v>Ortoptist</v>
          </cell>
          <cell r="B242">
            <v>0</v>
          </cell>
          <cell r="C242" t="str">
            <v>nej</v>
          </cell>
        </row>
        <row r="243">
          <cell r="A243" t="str">
            <v>Overlæge</v>
          </cell>
          <cell r="B243">
            <v>0</v>
          </cell>
          <cell r="C243" t="str">
            <v>nej</v>
          </cell>
        </row>
        <row r="244">
          <cell r="A244" t="str">
            <v>Overlæge - individuel aflønning</v>
          </cell>
          <cell r="B244">
            <v>0</v>
          </cell>
          <cell r="C244" t="str">
            <v>nej</v>
          </cell>
        </row>
        <row r="245">
          <cell r="A245" t="str">
            <v>Overlæge - konstitueret YL</v>
          </cell>
          <cell r="B245">
            <v>0</v>
          </cell>
          <cell r="C245" t="str">
            <v>nej</v>
          </cell>
        </row>
        <row r="246">
          <cell r="A246" t="str">
            <v>Overlæge med ledelsesansvar</v>
          </cell>
          <cell r="B246">
            <v>0</v>
          </cell>
          <cell r="C246" t="str">
            <v>ja</v>
          </cell>
        </row>
        <row r="247">
          <cell r="A247" t="str">
            <v>Overlæge/lektor</v>
          </cell>
          <cell r="B247">
            <v>0</v>
          </cell>
          <cell r="C247" t="str">
            <v>nej</v>
          </cell>
        </row>
        <row r="248">
          <cell r="A248" t="str">
            <v>Overlæge/Professor</v>
          </cell>
          <cell r="B248">
            <v>0</v>
          </cell>
          <cell r="C248" t="str">
            <v>nej</v>
          </cell>
        </row>
        <row r="249">
          <cell r="A249" t="str">
            <v>Oversygeplejerske</v>
          </cell>
          <cell r="B249">
            <v>0</v>
          </cell>
          <cell r="C249" t="str">
            <v>ja</v>
          </cell>
        </row>
        <row r="250">
          <cell r="A250" t="str">
            <v>Oversygeplejerske ul</v>
          </cell>
          <cell r="B250">
            <v>0</v>
          </cell>
          <cell r="C250" t="str">
            <v>nej</v>
          </cell>
        </row>
        <row r="251">
          <cell r="A251" t="str">
            <v>Overtandlæge</v>
          </cell>
          <cell r="B251">
            <v>0</v>
          </cell>
          <cell r="C251" t="str">
            <v>nej</v>
          </cell>
        </row>
        <row r="252">
          <cell r="A252" t="str">
            <v>Paramediciner</v>
          </cell>
          <cell r="B252">
            <v>0</v>
          </cell>
          <cell r="C252" t="str">
            <v>nej</v>
          </cell>
        </row>
        <row r="253">
          <cell r="A253" t="str">
            <v>Patientrådgiver</v>
          </cell>
          <cell r="B253">
            <v>0</v>
          </cell>
          <cell r="C253" t="str">
            <v>nej</v>
          </cell>
        </row>
        <row r="254">
          <cell r="A254" t="str">
            <v>Patientvejleder</v>
          </cell>
          <cell r="B254">
            <v>0</v>
          </cell>
          <cell r="C254" t="str">
            <v>nej</v>
          </cell>
        </row>
        <row r="255">
          <cell r="A255" t="str">
            <v>Pedel</v>
          </cell>
          <cell r="B255">
            <v>0</v>
          </cell>
          <cell r="C255" t="str">
            <v>nej</v>
          </cell>
        </row>
        <row r="256">
          <cell r="A256" t="str">
            <v>Pedelmedhjælper</v>
          </cell>
          <cell r="B256">
            <v>0</v>
          </cell>
          <cell r="C256" t="str">
            <v>nej</v>
          </cell>
        </row>
        <row r="257">
          <cell r="A257" t="str">
            <v>PEER-medarbejder</v>
          </cell>
          <cell r="B257">
            <v>0</v>
          </cell>
          <cell r="C257" t="str">
            <v>nej</v>
          </cell>
        </row>
        <row r="258">
          <cell r="A258" t="str">
            <v>Personlig ass. (ikke lægestud.)</v>
          </cell>
          <cell r="B258">
            <v>0</v>
          </cell>
          <cell r="C258" t="str">
            <v>nej</v>
          </cell>
        </row>
        <row r="259">
          <cell r="A259" t="str">
            <v>Ph.d. Studerende (ikke læge)</v>
          </cell>
          <cell r="B259">
            <v>0</v>
          </cell>
          <cell r="C259" t="str">
            <v>nej</v>
          </cell>
        </row>
        <row r="260">
          <cell r="A260" t="str">
            <v>Ph.d. Studerende (læge)</v>
          </cell>
          <cell r="B260">
            <v>0</v>
          </cell>
          <cell r="C260" t="str">
            <v>nej</v>
          </cell>
        </row>
        <row r="261">
          <cell r="A261" t="str">
            <v>Piccolo/Piccoline</v>
          </cell>
          <cell r="B261">
            <v>0</v>
          </cell>
          <cell r="C261" t="str">
            <v>nej</v>
          </cell>
        </row>
        <row r="262">
          <cell r="A262" t="str">
            <v>Planlægningsassistent</v>
          </cell>
          <cell r="B262">
            <v>0</v>
          </cell>
          <cell r="C262" t="str">
            <v>nej</v>
          </cell>
        </row>
        <row r="263">
          <cell r="A263" t="str">
            <v>Planlægningschef</v>
          </cell>
          <cell r="B263">
            <v>0</v>
          </cell>
          <cell r="C263" t="str">
            <v>ja</v>
          </cell>
        </row>
        <row r="264">
          <cell r="A264" t="str">
            <v>Planlægningskonsulent</v>
          </cell>
          <cell r="B264">
            <v>0</v>
          </cell>
          <cell r="C264" t="str">
            <v>nej</v>
          </cell>
        </row>
        <row r="265">
          <cell r="A265" t="str">
            <v>Plejehjemsassistent</v>
          </cell>
          <cell r="B265">
            <v>0</v>
          </cell>
          <cell r="C265" t="str">
            <v>nej</v>
          </cell>
        </row>
        <row r="266">
          <cell r="A266" t="str">
            <v>Plejer</v>
          </cell>
          <cell r="B266">
            <v>0</v>
          </cell>
          <cell r="C266" t="str">
            <v>nej</v>
          </cell>
        </row>
        <row r="267">
          <cell r="A267" t="str">
            <v>PMO chef</v>
          </cell>
          <cell r="B267">
            <v>0</v>
          </cell>
          <cell r="C267" t="str">
            <v>ja</v>
          </cell>
        </row>
        <row r="268">
          <cell r="A268" t="str">
            <v>Portør</v>
          </cell>
          <cell r="B268">
            <v>0</v>
          </cell>
          <cell r="C268" t="str">
            <v>nej</v>
          </cell>
        </row>
        <row r="269">
          <cell r="A269" t="str">
            <v>Portøraspirant</v>
          </cell>
          <cell r="B269">
            <v>0</v>
          </cell>
          <cell r="C269" t="str">
            <v>nej</v>
          </cell>
        </row>
        <row r="270">
          <cell r="A270" t="str">
            <v>Post doc. biolog</v>
          </cell>
          <cell r="B270">
            <v>0</v>
          </cell>
          <cell r="C270" t="str">
            <v>nej</v>
          </cell>
        </row>
        <row r="271">
          <cell r="A271" t="str">
            <v>Post doc. fysioterapeut</v>
          </cell>
          <cell r="B271">
            <v>0</v>
          </cell>
          <cell r="C271" t="str">
            <v>nej</v>
          </cell>
        </row>
        <row r="272">
          <cell r="A272" t="str">
            <v>Post doc. reservelæge</v>
          </cell>
          <cell r="B272">
            <v>0</v>
          </cell>
          <cell r="C272" t="str">
            <v>nej</v>
          </cell>
        </row>
        <row r="273">
          <cell r="A273" t="str">
            <v>Post doc. sygeplejerske</v>
          </cell>
          <cell r="B273">
            <v>0</v>
          </cell>
          <cell r="C273" t="str">
            <v>nej</v>
          </cell>
        </row>
        <row r="274">
          <cell r="A274" t="str">
            <v>Post.doc. akademiker</v>
          </cell>
          <cell r="B274">
            <v>0</v>
          </cell>
          <cell r="C274" t="str">
            <v>nej</v>
          </cell>
        </row>
        <row r="275">
          <cell r="A275" t="str">
            <v>Postmedarbejder</v>
          </cell>
          <cell r="B275">
            <v>0</v>
          </cell>
          <cell r="C275" t="str">
            <v>nej</v>
          </cell>
        </row>
        <row r="276">
          <cell r="A276" t="str">
            <v>Praksischef</v>
          </cell>
          <cell r="B276">
            <v>0</v>
          </cell>
          <cell r="C276" t="str">
            <v>ja</v>
          </cell>
        </row>
        <row r="277">
          <cell r="A277" t="str">
            <v>Praksiskonsulent</v>
          </cell>
          <cell r="B277">
            <v>0</v>
          </cell>
          <cell r="C277" t="str">
            <v>nej</v>
          </cell>
        </row>
        <row r="278">
          <cell r="A278" t="str">
            <v>Praksismanager</v>
          </cell>
          <cell r="B278">
            <v>0</v>
          </cell>
          <cell r="C278" t="str">
            <v>ja</v>
          </cell>
        </row>
        <row r="279">
          <cell r="A279" t="str">
            <v>Pressechef</v>
          </cell>
          <cell r="B279">
            <v>0</v>
          </cell>
          <cell r="C279" t="str">
            <v>ja</v>
          </cell>
        </row>
        <row r="280">
          <cell r="A280" t="str">
            <v>Proceskoordinator</v>
          </cell>
          <cell r="B280">
            <v>0</v>
          </cell>
          <cell r="C280" t="str">
            <v>nej</v>
          </cell>
        </row>
        <row r="281">
          <cell r="A281" t="str">
            <v>Produktions- og Planlægningschef</v>
          </cell>
          <cell r="B281">
            <v>0</v>
          </cell>
          <cell r="C281" t="str">
            <v>ja</v>
          </cell>
        </row>
        <row r="282">
          <cell r="A282" t="str">
            <v>Produktionsassistent</v>
          </cell>
          <cell r="B282">
            <v>0</v>
          </cell>
          <cell r="C282" t="str">
            <v>nej</v>
          </cell>
        </row>
        <row r="283">
          <cell r="A283" t="str">
            <v>Produktionsdirektør</v>
          </cell>
          <cell r="B283">
            <v>0</v>
          </cell>
          <cell r="C283" t="str">
            <v>ja</v>
          </cell>
        </row>
        <row r="284">
          <cell r="A284" t="str">
            <v>Produktionsleder</v>
          </cell>
          <cell r="B284">
            <v>0</v>
          </cell>
          <cell r="C284" t="str">
            <v>ja</v>
          </cell>
        </row>
        <row r="285">
          <cell r="A285" t="str">
            <v>Projektchef</v>
          </cell>
          <cell r="B285">
            <v>0</v>
          </cell>
          <cell r="C285" t="str">
            <v>ja</v>
          </cell>
        </row>
        <row r="286">
          <cell r="A286" t="str">
            <v>Projektchef (læge)</v>
          </cell>
          <cell r="B286">
            <v>0</v>
          </cell>
          <cell r="C286" t="str">
            <v>ja</v>
          </cell>
        </row>
        <row r="287">
          <cell r="A287" t="str">
            <v>Projektchef u/personaleledelse</v>
          </cell>
          <cell r="B287">
            <v>0</v>
          </cell>
          <cell r="C287" t="str">
            <v>nej</v>
          </cell>
        </row>
        <row r="288">
          <cell r="A288" t="str">
            <v>Projektkonsulent</v>
          </cell>
          <cell r="B288">
            <v>0</v>
          </cell>
          <cell r="C288" t="str">
            <v>nej</v>
          </cell>
        </row>
        <row r="289">
          <cell r="A289" t="str">
            <v>Projektkoordinator</v>
          </cell>
          <cell r="B289">
            <v>0</v>
          </cell>
          <cell r="C289" t="str">
            <v>nej</v>
          </cell>
        </row>
        <row r="290">
          <cell r="A290" t="str">
            <v>Projektleder</v>
          </cell>
          <cell r="B290">
            <v>0</v>
          </cell>
          <cell r="C290" t="str">
            <v>nej</v>
          </cell>
        </row>
        <row r="291">
          <cell r="A291" t="str">
            <v>Projektleder (læge)</v>
          </cell>
          <cell r="B291">
            <v>0</v>
          </cell>
          <cell r="C291" t="str">
            <v>nej</v>
          </cell>
        </row>
        <row r="292">
          <cell r="A292" t="str">
            <v>Projektmedarbejder</v>
          </cell>
          <cell r="B292">
            <v>0</v>
          </cell>
          <cell r="C292" t="str">
            <v>nej</v>
          </cell>
        </row>
        <row r="293">
          <cell r="A293" t="str">
            <v>Projektsygeplejerske</v>
          </cell>
          <cell r="B293">
            <v>0</v>
          </cell>
          <cell r="C293" t="str">
            <v>nej</v>
          </cell>
        </row>
        <row r="294">
          <cell r="A294" t="str">
            <v>Præhospital Direktør</v>
          </cell>
          <cell r="B294">
            <v>0</v>
          </cell>
          <cell r="C294" t="str">
            <v>ja</v>
          </cell>
        </row>
        <row r="295">
          <cell r="A295" t="str">
            <v>Præhospital lægelig chef</v>
          </cell>
          <cell r="B295">
            <v>0</v>
          </cell>
          <cell r="C295" t="str">
            <v>ja</v>
          </cell>
        </row>
        <row r="296">
          <cell r="A296" t="str">
            <v>Psykiatridirektør</v>
          </cell>
          <cell r="B296">
            <v>0</v>
          </cell>
          <cell r="C296" t="str">
            <v>ja</v>
          </cell>
        </row>
        <row r="297">
          <cell r="A297" t="str">
            <v>Psykiatrisk medhjælper</v>
          </cell>
          <cell r="B297">
            <v>0</v>
          </cell>
          <cell r="C297" t="str">
            <v>nej</v>
          </cell>
        </row>
        <row r="298">
          <cell r="A298" t="str">
            <v>Psykolog</v>
          </cell>
          <cell r="B298">
            <v>0</v>
          </cell>
          <cell r="C298" t="str">
            <v>nej</v>
          </cell>
        </row>
        <row r="299">
          <cell r="A299" t="str">
            <v>Psykolog uddannelsesstilling</v>
          </cell>
          <cell r="B299">
            <v>0</v>
          </cell>
          <cell r="C299" t="str">
            <v>nej</v>
          </cell>
        </row>
        <row r="300">
          <cell r="A300" t="str">
            <v>Psykologfaglig ledende koordinator</v>
          </cell>
          <cell r="B300">
            <v>0</v>
          </cell>
          <cell r="C300" t="str">
            <v>ja</v>
          </cell>
        </row>
        <row r="301">
          <cell r="A301" t="str">
            <v>Psykomotorisk terapeut</v>
          </cell>
          <cell r="B301">
            <v>0</v>
          </cell>
          <cell r="C301" t="str">
            <v>nej</v>
          </cell>
        </row>
        <row r="302">
          <cell r="A302" t="str">
            <v>Pædagog</v>
          </cell>
          <cell r="B302">
            <v>0</v>
          </cell>
          <cell r="C302" t="str">
            <v>nej</v>
          </cell>
        </row>
        <row r="303">
          <cell r="A303" t="str">
            <v>Pædagogisk assistent</v>
          </cell>
          <cell r="B303">
            <v>0</v>
          </cell>
          <cell r="C303" t="str">
            <v>nej</v>
          </cell>
        </row>
        <row r="304">
          <cell r="A304" t="str">
            <v>Pædagogisk assistentelev</v>
          </cell>
          <cell r="B304">
            <v>0</v>
          </cell>
          <cell r="C304" t="str">
            <v>nej</v>
          </cell>
        </row>
        <row r="305">
          <cell r="A305" t="str">
            <v>Pædagogisk konsulent</v>
          </cell>
          <cell r="B305">
            <v>0</v>
          </cell>
          <cell r="C305" t="str">
            <v>nej</v>
          </cell>
        </row>
        <row r="306">
          <cell r="A306" t="str">
            <v>Pædagogmedhjælper</v>
          </cell>
          <cell r="B306">
            <v>0</v>
          </cell>
          <cell r="C306" t="str">
            <v>nej</v>
          </cell>
        </row>
        <row r="307">
          <cell r="A307" t="str">
            <v>Pædagogstuderende</v>
          </cell>
          <cell r="B307">
            <v>0</v>
          </cell>
          <cell r="C307" t="str">
            <v>nej</v>
          </cell>
        </row>
        <row r="308">
          <cell r="A308" t="str">
            <v>Radiograf</v>
          </cell>
          <cell r="B308">
            <v>0</v>
          </cell>
          <cell r="C308" t="str">
            <v>nej</v>
          </cell>
        </row>
        <row r="309">
          <cell r="A309" t="str">
            <v>Regionsbetjent</v>
          </cell>
          <cell r="B309">
            <v>0</v>
          </cell>
          <cell r="C309" t="str">
            <v>nej</v>
          </cell>
        </row>
        <row r="310">
          <cell r="A310" t="str">
            <v>Regionsrådsformand</v>
          </cell>
          <cell r="B310">
            <v>0</v>
          </cell>
          <cell r="C310" t="str">
            <v>nej</v>
          </cell>
        </row>
        <row r="311">
          <cell r="A311" t="str">
            <v>Regionsrådsmedlem</v>
          </cell>
          <cell r="B311">
            <v>0</v>
          </cell>
          <cell r="C311" t="str">
            <v>nej</v>
          </cell>
        </row>
        <row r="312">
          <cell r="A312" t="str">
            <v>Regnskabskonsulent</v>
          </cell>
          <cell r="B312">
            <v>0</v>
          </cell>
          <cell r="C312" t="str">
            <v>nej</v>
          </cell>
        </row>
        <row r="313">
          <cell r="A313" t="str">
            <v>Rengøringsassistent</v>
          </cell>
          <cell r="B313">
            <v>0</v>
          </cell>
          <cell r="C313" t="str">
            <v>nej</v>
          </cell>
        </row>
        <row r="314">
          <cell r="A314" t="str">
            <v>Reparatør</v>
          </cell>
          <cell r="B314">
            <v>0</v>
          </cell>
          <cell r="C314" t="str">
            <v>nej</v>
          </cell>
        </row>
        <row r="315">
          <cell r="A315" t="str">
            <v>Reservelæge</v>
          </cell>
          <cell r="B315">
            <v>0</v>
          </cell>
          <cell r="C315" t="str">
            <v>nej</v>
          </cell>
        </row>
        <row r="316">
          <cell r="A316" t="str">
            <v>Reservelæge i hoveduddannelse</v>
          </cell>
          <cell r="B316" t="str">
            <v>x</v>
          </cell>
          <cell r="C316" t="str">
            <v>nej</v>
          </cell>
        </row>
        <row r="317">
          <cell r="A317" t="str">
            <v>Reservelæge i intro</v>
          </cell>
          <cell r="B317" t="str">
            <v>x</v>
          </cell>
          <cell r="C317" t="str">
            <v>nej</v>
          </cell>
        </row>
        <row r="318">
          <cell r="A318" t="str">
            <v>Reservelæge i klinisk basisuddannelse</v>
          </cell>
          <cell r="B318" t="str">
            <v>x</v>
          </cell>
          <cell r="C318" t="str">
            <v>nej</v>
          </cell>
        </row>
        <row r="319">
          <cell r="A319" t="str">
            <v>Ris/Pacs administrator</v>
          </cell>
          <cell r="B319">
            <v>0</v>
          </cell>
          <cell r="C319" t="str">
            <v>nej</v>
          </cell>
        </row>
        <row r="320">
          <cell r="A320" t="str">
            <v>Riskmanager</v>
          </cell>
          <cell r="B320">
            <v>0</v>
          </cell>
          <cell r="C320" t="str">
            <v>nej</v>
          </cell>
        </row>
        <row r="321">
          <cell r="A321" t="str">
            <v>Råd og Nævnsmedlem</v>
          </cell>
          <cell r="B321" t="str">
            <v>X</v>
          </cell>
          <cell r="C321" t="str">
            <v>nej</v>
          </cell>
        </row>
        <row r="322">
          <cell r="A322" t="str">
            <v>Scholarstipendiat/Ph.D. studerende</v>
          </cell>
          <cell r="B322">
            <v>0</v>
          </cell>
          <cell r="C322" t="str">
            <v>nej</v>
          </cell>
        </row>
        <row r="323">
          <cell r="A323" t="str">
            <v>Sekretariatschef</v>
          </cell>
          <cell r="B323">
            <v>0</v>
          </cell>
          <cell r="C323" t="str">
            <v>ja</v>
          </cell>
        </row>
        <row r="324">
          <cell r="A324" t="str">
            <v>Sekretariatsleder</v>
          </cell>
          <cell r="B324">
            <v>0</v>
          </cell>
          <cell r="C324" t="str">
            <v>ja</v>
          </cell>
        </row>
        <row r="325">
          <cell r="A325" t="str">
            <v>Sekretariatsmedarbejder</v>
          </cell>
          <cell r="B325">
            <v>0</v>
          </cell>
          <cell r="C325" t="str">
            <v>nej</v>
          </cell>
        </row>
        <row r="326">
          <cell r="A326" t="str">
            <v>Sekretær</v>
          </cell>
          <cell r="B326">
            <v>0</v>
          </cell>
          <cell r="C326" t="str">
            <v>nej</v>
          </cell>
        </row>
        <row r="327">
          <cell r="A327" t="str">
            <v>Sektionsleder</v>
          </cell>
          <cell r="B327">
            <v>0</v>
          </cell>
          <cell r="C327" t="str">
            <v>ja</v>
          </cell>
        </row>
        <row r="328">
          <cell r="A328" t="str">
            <v>Serviceassistent (ikke erh.ud.)</v>
          </cell>
          <cell r="B328" t="str">
            <v>y</v>
          </cell>
          <cell r="C328" t="str">
            <v>nej</v>
          </cell>
        </row>
        <row r="329">
          <cell r="A329" t="str">
            <v>Serviceassistentelev</v>
          </cell>
          <cell r="B329" t="str">
            <v>y</v>
          </cell>
          <cell r="C329" t="str">
            <v>nej</v>
          </cell>
        </row>
        <row r="330">
          <cell r="A330" t="str">
            <v>Servicechef</v>
          </cell>
          <cell r="B330" t="str">
            <v>y</v>
          </cell>
          <cell r="C330" t="str">
            <v>ja</v>
          </cell>
        </row>
        <row r="331">
          <cell r="A331" t="str">
            <v>Servicecontroller</v>
          </cell>
          <cell r="B331">
            <v>0</v>
          </cell>
          <cell r="C331" t="str">
            <v>nej</v>
          </cell>
        </row>
        <row r="332">
          <cell r="A332" t="str">
            <v>Serviceleder</v>
          </cell>
          <cell r="B332">
            <v>0</v>
          </cell>
          <cell r="C332" t="str">
            <v>ja</v>
          </cell>
        </row>
        <row r="333">
          <cell r="A333" t="str">
            <v>Servicemedarbejder</v>
          </cell>
          <cell r="B333">
            <v>0</v>
          </cell>
          <cell r="C333" t="str">
            <v>nej</v>
          </cell>
        </row>
        <row r="334">
          <cell r="A334" t="str">
            <v>Servicetekniker</v>
          </cell>
          <cell r="B334">
            <v>0</v>
          </cell>
          <cell r="C334" t="str">
            <v>nej</v>
          </cell>
        </row>
        <row r="335">
          <cell r="A335" t="str">
            <v>Sikkerhedsleder</v>
          </cell>
          <cell r="B335">
            <v>0</v>
          </cell>
          <cell r="C335" t="str">
            <v>nej</v>
          </cell>
        </row>
        <row r="336">
          <cell r="A336" t="str">
            <v>Smed</v>
          </cell>
          <cell r="B336">
            <v>0</v>
          </cell>
          <cell r="C336" t="str">
            <v>nej</v>
          </cell>
        </row>
        <row r="337">
          <cell r="A337" t="str">
            <v>Snedker</v>
          </cell>
          <cell r="B337">
            <v>0</v>
          </cell>
          <cell r="C337" t="str">
            <v>nej</v>
          </cell>
        </row>
        <row r="338">
          <cell r="A338" t="str">
            <v>Social- og Servicedirektør</v>
          </cell>
          <cell r="B338">
            <v>0</v>
          </cell>
          <cell r="C338" t="str">
            <v>ja</v>
          </cell>
        </row>
        <row r="339">
          <cell r="A339" t="str">
            <v>Social- og sundhedsassistent</v>
          </cell>
          <cell r="B339">
            <v>0</v>
          </cell>
          <cell r="C339" t="str">
            <v>nej</v>
          </cell>
        </row>
        <row r="340">
          <cell r="A340" t="str">
            <v>Social- og sundhedsassistentelev (ALM)</v>
          </cell>
          <cell r="B340">
            <v>0</v>
          </cell>
          <cell r="C340" t="str">
            <v>nej</v>
          </cell>
        </row>
        <row r="341">
          <cell r="A341" t="str">
            <v>Social- og sundhedsassistentelev (VOK)</v>
          </cell>
          <cell r="B341">
            <v>0</v>
          </cell>
          <cell r="C341" t="str">
            <v>nej</v>
          </cell>
        </row>
        <row r="342">
          <cell r="A342" t="str">
            <v>Social- og sundhedshjælper</v>
          </cell>
          <cell r="B342">
            <v>0</v>
          </cell>
          <cell r="C342" t="str">
            <v>nej</v>
          </cell>
        </row>
        <row r="343">
          <cell r="A343" t="str">
            <v>Social- og sundhedspersonale</v>
          </cell>
          <cell r="B343">
            <v>0</v>
          </cell>
          <cell r="C343" t="str">
            <v>nej</v>
          </cell>
        </row>
        <row r="344">
          <cell r="A344" t="str">
            <v>Socialchef</v>
          </cell>
          <cell r="B344">
            <v>0</v>
          </cell>
          <cell r="C344" t="str">
            <v>ja</v>
          </cell>
        </row>
        <row r="345">
          <cell r="A345" t="str">
            <v>Socialfaglig konsulent</v>
          </cell>
          <cell r="B345">
            <v>0</v>
          </cell>
          <cell r="C345" t="str">
            <v>nej</v>
          </cell>
        </row>
        <row r="346">
          <cell r="A346" t="str">
            <v>Socialformidler</v>
          </cell>
          <cell r="B346">
            <v>0</v>
          </cell>
          <cell r="C346" t="str">
            <v>nej</v>
          </cell>
        </row>
        <row r="347">
          <cell r="A347" t="str">
            <v>Socialpædagogisk konsulent</v>
          </cell>
          <cell r="B347">
            <v>0</v>
          </cell>
          <cell r="C347" t="str">
            <v>nej</v>
          </cell>
        </row>
        <row r="348">
          <cell r="A348" t="str">
            <v>Socialrådgiver</v>
          </cell>
          <cell r="B348">
            <v>0</v>
          </cell>
          <cell r="C348" t="str">
            <v>nej</v>
          </cell>
        </row>
        <row r="349">
          <cell r="A349" t="str">
            <v>Sommerskolemedarbejder</v>
          </cell>
          <cell r="B349">
            <v>0</v>
          </cell>
          <cell r="C349" t="str">
            <v>nej</v>
          </cell>
        </row>
        <row r="350">
          <cell r="A350" t="str">
            <v>SOSU-assistent/sygehjælper</v>
          </cell>
          <cell r="B350">
            <v>0</v>
          </cell>
          <cell r="C350" t="str">
            <v>nej</v>
          </cell>
        </row>
        <row r="351">
          <cell r="A351" t="str">
            <v>Souschef</v>
          </cell>
          <cell r="B351">
            <v>0</v>
          </cell>
          <cell r="C351" t="str">
            <v>ja</v>
          </cell>
        </row>
        <row r="352">
          <cell r="A352" t="str">
            <v>Souschef Bruxelles</v>
          </cell>
          <cell r="B352">
            <v>0</v>
          </cell>
          <cell r="C352" t="str">
            <v>ja</v>
          </cell>
        </row>
        <row r="353">
          <cell r="A353" t="str">
            <v>Spe.ansv. overlæge/professor</v>
          </cell>
          <cell r="B353">
            <v>0</v>
          </cell>
          <cell r="C353" t="str">
            <v>nej</v>
          </cell>
        </row>
        <row r="354">
          <cell r="A354" t="str">
            <v>Spec.ansv. overlæge ml.</v>
          </cell>
          <cell r="B354">
            <v>0</v>
          </cell>
          <cell r="C354" t="str">
            <v>ja</v>
          </cell>
        </row>
        <row r="355">
          <cell r="A355" t="str">
            <v>Specialarbejder</v>
          </cell>
          <cell r="B355">
            <v>0</v>
          </cell>
          <cell r="C355" t="str">
            <v>nej</v>
          </cell>
        </row>
        <row r="356">
          <cell r="A356" t="str">
            <v>Specialeansvarlig overlæge</v>
          </cell>
          <cell r="B356">
            <v>0</v>
          </cell>
          <cell r="C356" t="str">
            <v>nej</v>
          </cell>
        </row>
        <row r="357">
          <cell r="A357" t="str">
            <v>Specialeansvarlig overlæge - centerchef</v>
          </cell>
          <cell r="B357">
            <v>0</v>
          </cell>
          <cell r="C357" t="str">
            <v>nej</v>
          </cell>
        </row>
        <row r="358">
          <cell r="A358" t="str">
            <v>Specialeansvarlig overlæge - konst. YL</v>
          </cell>
          <cell r="B358">
            <v>0</v>
          </cell>
          <cell r="C358" t="str">
            <v>nej</v>
          </cell>
        </row>
        <row r="359">
          <cell r="A359" t="str">
            <v>Specialist</v>
          </cell>
          <cell r="B359">
            <v>0</v>
          </cell>
          <cell r="C359" t="str">
            <v>nej</v>
          </cell>
        </row>
        <row r="360">
          <cell r="A360" t="str">
            <v>Specialkonsulent</v>
          </cell>
          <cell r="B360">
            <v>0</v>
          </cell>
          <cell r="C360" t="str">
            <v>nej</v>
          </cell>
        </row>
        <row r="361">
          <cell r="A361" t="str">
            <v>Specialkonsulent (læge)</v>
          </cell>
          <cell r="B361">
            <v>0</v>
          </cell>
          <cell r="C361" t="str">
            <v>nej</v>
          </cell>
        </row>
        <row r="362">
          <cell r="A362" t="str">
            <v>Speciallægekonsulent</v>
          </cell>
          <cell r="B362">
            <v>0</v>
          </cell>
          <cell r="C362" t="str">
            <v>nej</v>
          </cell>
        </row>
        <row r="363">
          <cell r="A363" t="str">
            <v>Specialpsykolog</v>
          </cell>
          <cell r="B363">
            <v>0</v>
          </cell>
          <cell r="C363" t="str">
            <v>nej</v>
          </cell>
        </row>
        <row r="364">
          <cell r="A364" t="str">
            <v>Specialtandlæge</v>
          </cell>
          <cell r="B364">
            <v>0</v>
          </cell>
          <cell r="C364" t="str">
            <v>nej</v>
          </cell>
        </row>
        <row r="365">
          <cell r="A365" t="str">
            <v>Stabs- og udviklingschef</v>
          </cell>
          <cell r="B365">
            <v>0</v>
          </cell>
          <cell r="C365" t="str">
            <v>ja</v>
          </cell>
        </row>
        <row r="366">
          <cell r="A366" t="str">
            <v>Stabschef</v>
          </cell>
          <cell r="B366">
            <v>0</v>
          </cell>
          <cell r="C366" t="str">
            <v>ja</v>
          </cell>
        </row>
        <row r="367">
          <cell r="A367" t="str">
            <v>Strategisk forbedringschef</v>
          </cell>
          <cell r="B367">
            <v>0</v>
          </cell>
          <cell r="C367" t="str">
            <v>ja</v>
          </cell>
        </row>
        <row r="368">
          <cell r="A368" t="str">
            <v>STRING-sekretariatschef</v>
          </cell>
          <cell r="B368">
            <v>0</v>
          </cell>
          <cell r="C368" t="str">
            <v>ja</v>
          </cell>
        </row>
        <row r="369">
          <cell r="A369" t="str">
            <v>Studentermedhjælper</v>
          </cell>
          <cell r="B369">
            <v>0</v>
          </cell>
          <cell r="C369" t="str">
            <v>nej</v>
          </cell>
        </row>
        <row r="370">
          <cell r="A370" t="str">
            <v>Studentervikar</v>
          </cell>
          <cell r="B370">
            <v>0</v>
          </cell>
          <cell r="C370" t="str">
            <v>nej</v>
          </cell>
        </row>
        <row r="371">
          <cell r="A371" t="str">
            <v>Sundheds- og uddannelseschef</v>
          </cell>
          <cell r="B371">
            <v>0</v>
          </cell>
          <cell r="C371" t="str">
            <v>ja</v>
          </cell>
        </row>
        <row r="372">
          <cell r="A372" t="str">
            <v>Sundhedsfaglig chef</v>
          </cell>
          <cell r="B372">
            <v>0</v>
          </cell>
          <cell r="C372" t="str">
            <v>ja</v>
          </cell>
        </row>
        <row r="373">
          <cell r="A373" t="str">
            <v>Sundhedsfaglig medhjælper</v>
          </cell>
          <cell r="B373">
            <v>0</v>
          </cell>
          <cell r="C373" t="str">
            <v>nej</v>
          </cell>
        </row>
        <row r="374">
          <cell r="A374" t="str">
            <v>Sundhedsfaglig medhjælper (læge)</v>
          </cell>
          <cell r="B374">
            <v>0</v>
          </cell>
          <cell r="C374" t="str">
            <v>nej</v>
          </cell>
        </row>
        <row r="375">
          <cell r="A375" t="str">
            <v>Sundhedskonsulent</v>
          </cell>
          <cell r="B375">
            <v>0</v>
          </cell>
          <cell r="C375" t="str">
            <v>nej</v>
          </cell>
        </row>
        <row r="376">
          <cell r="A376" t="str">
            <v>Sundhedsmedhjælper</v>
          </cell>
          <cell r="B376">
            <v>0</v>
          </cell>
          <cell r="C376" t="str">
            <v>nej</v>
          </cell>
        </row>
        <row r="377">
          <cell r="A377" t="str">
            <v>Sundhedsservicesekretær</v>
          </cell>
          <cell r="B377">
            <v>0</v>
          </cell>
          <cell r="C377" t="str">
            <v>nej</v>
          </cell>
        </row>
        <row r="378">
          <cell r="A378" t="str">
            <v>Supportchef</v>
          </cell>
          <cell r="B378">
            <v>0</v>
          </cell>
          <cell r="C378" t="str">
            <v>ja</v>
          </cell>
        </row>
        <row r="379">
          <cell r="A379" t="str">
            <v>Supporttekniker</v>
          </cell>
          <cell r="B379">
            <v>0</v>
          </cell>
          <cell r="C379" t="str">
            <v>nej</v>
          </cell>
        </row>
        <row r="380">
          <cell r="A380" t="str">
            <v>Sygehjælper</v>
          </cell>
          <cell r="B380">
            <v>0</v>
          </cell>
          <cell r="C380" t="str">
            <v>nej</v>
          </cell>
        </row>
        <row r="381">
          <cell r="A381" t="str">
            <v>Sygehusdirektør</v>
          </cell>
          <cell r="B381">
            <v>0</v>
          </cell>
          <cell r="C381" t="str">
            <v>ja</v>
          </cell>
        </row>
        <row r="382">
          <cell r="A382" t="str">
            <v>Sygehuslæge</v>
          </cell>
          <cell r="B382">
            <v>0</v>
          </cell>
          <cell r="C382" t="str">
            <v>nej</v>
          </cell>
        </row>
        <row r="383">
          <cell r="A383" t="str">
            <v>Sygeplejerske</v>
          </cell>
          <cell r="B383">
            <v>0</v>
          </cell>
          <cell r="C383" t="str">
            <v>nej</v>
          </cell>
        </row>
        <row r="384">
          <cell r="A384" t="str">
            <v>Sygeplejerske med specialuddannelse</v>
          </cell>
          <cell r="B384">
            <v>0</v>
          </cell>
          <cell r="C384" t="str">
            <v>nej</v>
          </cell>
        </row>
        <row r="385">
          <cell r="A385" t="str">
            <v>Systemkonsulent</v>
          </cell>
          <cell r="B385">
            <v>0</v>
          </cell>
          <cell r="C385" t="str">
            <v>nej</v>
          </cell>
        </row>
        <row r="386">
          <cell r="A386" t="str">
            <v>Tandklinikassistent</v>
          </cell>
          <cell r="B386">
            <v>0</v>
          </cell>
          <cell r="C386" t="str">
            <v>nej</v>
          </cell>
        </row>
        <row r="387">
          <cell r="A387" t="str">
            <v>Tandlæge</v>
          </cell>
          <cell r="B387">
            <v>0</v>
          </cell>
          <cell r="C387" t="str">
            <v>nej</v>
          </cell>
        </row>
        <row r="388">
          <cell r="A388" t="str">
            <v>Tandlæge under videreuddannelse</v>
          </cell>
          <cell r="B388">
            <v>0</v>
          </cell>
          <cell r="C388" t="str">
            <v>nej</v>
          </cell>
        </row>
        <row r="389">
          <cell r="A389" t="str">
            <v>Tandplejer</v>
          </cell>
          <cell r="B389">
            <v>0</v>
          </cell>
          <cell r="C389" t="str">
            <v>nej</v>
          </cell>
        </row>
        <row r="390">
          <cell r="A390" t="str">
            <v>Teamkoordinator</v>
          </cell>
          <cell r="B390">
            <v>0</v>
          </cell>
          <cell r="C390" t="str">
            <v>nej</v>
          </cell>
        </row>
        <row r="391">
          <cell r="A391" t="str">
            <v>Teamleder</v>
          </cell>
          <cell r="B391">
            <v>0</v>
          </cell>
          <cell r="C391" t="str">
            <v>ja</v>
          </cell>
        </row>
        <row r="392">
          <cell r="A392" t="str">
            <v>Teknisk chef</v>
          </cell>
          <cell r="B392">
            <v>0</v>
          </cell>
          <cell r="C392" t="str">
            <v>ja</v>
          </cell>
        </row>
        <row r="393">
          <cell r="A393" t="str">
            <v>Teknisk designer</v>
          </cell>
          <cell r="B393">
            <v>0</v>
          </cell>
          <cell r="C393" t="str">
            <v>nej</v>
          </cell>
        </row>
        <row r="394">
          <cell r="A394" t="str">
            <v>Teknisk Souschef</v>
          </cell>
          <cell r="B394">
            <v>0</v>
          </cell>
          <cell r="C394" t="str">
            <v>ja</v>
          </cell>
        </row>
        <row r="395">
          <cell r="A395" t="str">
            <v>Telefonist</v>
          </cell>
          <cell r="B395">
            <v>0</v>
          </cell>
          <cell r="C395" t="str">
            <v>nej</v>
          </cell>
        </row>
        <row r="396">
          <cell r="A396" t="str">
            <v>Typograf</v>
          </cell>
          <cell r="B396">
            <v>0</v>
          </cell>
          <cell r="C396" t="str">
            <v>nej</v>
          </cell>
        </row>
        <row r="397">
          <cell r="A397" t="str">
            <v>Tømrer</v>
          </cell>
          <cell r="B397">
            <v>0</v>
          </cell>
          <cell r="C397" t="str">
            <v>nej</v>
          </cell>
        </row>
        <row r="398">
          <cell r="A398" t="str">
            <v>Uddannelsesansvarlig jordemoder</v>
          </cell>
          <cell r="B398">
            <v>0</v>
          </cell>
          <cell r="C398" t="str">
            <v>nej</v>
          </cell>
        </row>
        <row r="399">
          <cell r="A399" t="str">
            <v>Uddannelsesansvarlig radiograf</v>
          </cell>
          <cell r="B399">
            <v>0</v>
          </cell>
          <cell r="C399" t="str">
            <v>nej</v>
          </cell>
        </row>
        <row r="400">
          <cell r="A400" t="str">
            <v>Uddannelseskonsulent</v>
          </cell>
          <cell r="B400">
            <v>0</v>
          </cell>
          <cell r="C400" t="str">
            <v>nej</v>
          </cell>
        </row>
        <row r="401">
          <cell r="A401" t="str">
            <v>Uddannelsesleder</v>
          </cell>
          <cell r="B401">
            <v>0</v>
          </cell>
          <cell r="C401" t="str">
            <v>ja</v>
          </cell>
        </row>
        <row r="402">
          <cell r="A402" t="str">
            <v>Uddannelsessekretær</v>
          </cell>
          <cell r="B402">
            <v>0</v>
          </cell>
          <cell r="C402" t="str">
            <v>nej</v>
          </cell>
        </row>
        <row r="403">
          <cell r="A403" t="str">
            <v>Udviklingschef</v>
          </cell>
          <cell r="B403">
            <v>0</v>
          </cell>
          <cell r="C403" t="str">
            <v>ja</v>
          </cell>
        </row>
        <row r="404">
          <cell r="A404" t="str">
            <v>Udviklingsdirektør</v>
          </cell>
          <cell r="B404">
            <v>0</v>
          </cell>
          <cell r="C404" t="str">
            <v>ja</v>
          </cell>
        </row>
        <row r="405">
          <cell r="A405" t="str">
            <v>Udviklingskonsulent</v>
          </cell>
          <cell r="B405" t="str">
            <v>y</v>
          </cell>
          <cell r="C405" t="str">
            <v>nej</v>
          </cell>
        </row>
        <row r="406">
          <cell r="A406" t="str">
            <v>Udviklingsleder</v>
          </cell>
          <cell r="B406">
            <v>0</v>
          </cell>
          <cell r="C406" t="str">
            <v>ja</v>
          </cell>
        </row>
        <row r="407">
          <cell r="A407" t="str">
            <v>Ufaglært serviceassistent</v>
          </cell>
          <cell r="B407" t="str">
            <v>y</v>
          </cell>
          <cell r="C407" t="str">
            <v>ja</v>
          </cell>
        </row>
        <row r="408">
          <cell r="A408" t="str">
            <v>Uuddannet personale</v>
          </cell>
          <cell r="B408" t="str">
            <v>y</v>
          </cell>
          <cell r="C408" t="str">
            <v>nej</v>
          </cell>
        </row>
        <row r="409">
          <cell r="A409" t="str">
            <v>Vagtbærende overlæge</v>
          </cell>
          <cell r="B409">
            <v>0</v>
          </cell>
          <cell r="C409" t="str">
            <v>nej</v>
          </cell>
        </row>
        <row r="410">
          <cell r="A410" t="str">
            <v>Vaskerichef</v>
          </cell>
          <cell r="B410">
            <v>0</v>
          </cell>
          <cell r="C410" t="str">
            <v>ja</v>
          </cell>
        </row>
        <row r="411">
          <cell r="A411" t="str">
            <v>Vaskerimedhjælper</v>
          </cell>
          <cell r="B411">
            <v>0</v>
          </cell>
          <cell r="C411" t="str">
            <v>nej</v>
          </cell>
        </row>
        <row r="412">
          <cell r="A412" t="str">
            <v>Vicecenterleder</v>
          </cell>
          <cell r="B412">
            <v>0</v>
          </cell>
          <cell r="C412" t="str">
            <v>ja</v>
          </cell>
        </row>
        <row r="413">
          <cell r="A413" t="str">
            <v>Vicechefjordemoder</v>
          </cell>
          <cell r="B413">
            <v>0</v>
          </cell>
          <cell r="C413" t="str">
            <v>ja</v>
          </cell>
        </row>
        <row r="414">
          <cell r="A414" t="str">
            <v>Vicedirektør</v>
          </cell>
          <cell r="B414">
            <v>0</v>
          </cell>
          <cell r="C414" t="str">
            <v>ja</v>
          </cell>
        </row>
        <row r="415">
          <cell r="A415" t="str">
            <v>Vicedirektør (læge)</v>
          </cell>
          <cell r="B415">
            <v>0</v>
          </cell>
          <cell r="C415" t="str">
            <v>ja</v>
          </cell>
        </row>
        <row r="416">
          <cell r="A416" t="str">
            <v>Vicedriftschef</v>
          </cell>
          <cell r="B416">
            <v>0</v>
          </cell>
          <cell r="C416" t="str">
            <v>ja</v>
          </cell>
        </row>
        <row r="417">
          <cell r="A417" t="str">
            <v>Viceforstander</v>
          </cell>
          <cell r="B417">
            <v>0</v>
          </cell>
          <cell r="C417" t="str">
            <v>ja</v>
          </cell>
        </row>
        <row r="418">
          <cell r="A418" t="str">
            <v>Værkstedsassistent</v>
          </cell>
          <cell r="B418">
            <v>0</v>
          </cell>
          <cell r="C418" t="str">
            <v>nej</v>
          </cell>
        </row>
        <row r="419">
          <cell r="A419" t="str">
            <v>Webmedarbejder</v>
          </cell>
          <cell r="B419">
            <v>0</v>
          </cell>
          <cell r="C419" t="str">
            <v>nej</v>
          </cell>
        </row>
        <row r="420">
          <cell r="A420" t="str">
            <v>Økonoma</v>
          </cell>
          <cell r="B420">
            <v>0</v>
          </cell>
          <cell r="C420" t="str">
            <v>nej</v>
          </cell>
        </row>
        <row r="421">
          <cell r="A421" t="str">
            <v>Økonomi- og Planlægningschef</v>
          </cell>
          <cell r="B421">
            <v>0</v>
          </cell>
          <cell r="C421" t="str">
            <v>ja</v>
          </cell>
        </row>
        <row r="422">
          <cell r="A422" t="str">
            <v>Økonomichef</v>
          </cell>
          <cell r="B422">
            <v>0</v>
          </cell>
          <cell r="C422" t="str">
            <v>ja</v>
          </cell>
        </row>
        <row r="423">
          <cell r="A423" t="str">
            <v>Økonomichef NSR</v>
          </cell>
          <cell r="B423">
            <v>0</v>
          </cell>
          <cell r="C423" t="str">
            <v>ja</v>
          </cell>
        </row>
        <row r="424">
          <cell r="A424" t="str">
            <v>Økonomidirektør</v>
          </cell>
          <cell r="B424">
            <v>0</v>
          </cell>
          <cell r="C424" t="str">
            <v>ja</v>
          </cell>
        </row>
        <row r="425">
          <cell r="A425" t="str">
            <v>Økonomikonsulent</v>
          </cell>
          <cell r="B425">
            <v>0</v>
          </cell>
          <cell r="C425" t="str">
            <v>nej</v>
          </cell>
        </row>
        <row r="426">
          <cell r="A426" t="str">
            <v>Økonomimedarbejder</v>
          </cell>
          <cell r="B426">
            <v>0</v>
          </cell>
          <cell r="C426" t="str">
            <v>nej</v>
          </cell>
        </row>
        <row r="427">
          <cell r="A427" t="str">
            <v>Øreproptekniker</v>
          </cell>
          <cell r="B427">
            <v>0</v>
          </cell>
          <cell r="C427" t="str">
            <v>nej</v>
          </cell>
        </row>
        <row r="428">
          <cell r="A428" t="str">
            <v>Øvrige Rådsmedlemmer</v>
          </cell>
          <cell r="B428">
            <v>0</v>
          </cell>
          <cell r="C428" t="str">
            <v>nej</v>
          </cell>
        </row>
      </sheetData>
      <sheetData sheetId="8">
        <row r="1">
          <cell r="A1" t="str">
            <v>Månedsløn bagud</v>
          </cell>
          <cell r="O1" t="str">
            <v>Administration Holbæk</v>
          </cell>
        </row>
        <row r="2">
          <cell r="N2" t="str">
            <v>Ikke relevant</v>
          </cell>
          <cell r="O2" t="str">
            <v>Administrationen/Stab  - Roskilde</v>
          </cell>
        </row>
        <row r="3">
          <cell r="N3" t="str">
            <v>Straffeattest</v>
          </cell>
          <cell r="O3" t="str">
            <v xml:space="preserve">Administrationen/Stab - Nykøbing F. </v>
          </cell>
          <cell r="P3" t="str">
            <v>Forhåndsaftale- skriv i begrundelsen</v>
          </cell>
        </row>
        <row r="4">
          <cell r="N4" t="str">
            <v>Børneattest</v>
          </cell>
          <cell r="O4" t="str">
            <v>Administrationen/Stab - Næstved</v>
          </cell>
          <cell r="P4" t="str">
            <v>Individuelt tillæg:(vælg fra listen)</v>
          </cell>
        </row>
        <row r="5">
          <cell r="E5">
            <v>1</v>
          </cell>
          <cell r="N5" t="str">
            <v>Straffe- og børneattest</v>
          </cell>
          <cell r="O5" t="str">
            <v>Akut - Køge</v>
          </cell>
          <cell r="P5" t="str">
            <v>&gt;1 års ans. for fleksibilitet</v>
          </cell>
        </row>
        <row r="6">
          <cell r="E6">
            <v>2</v>
          </cell>
          <cell r="O6" t="str">
            <v>Akut - Slagelse</v>
          </cell>
          <cell r="P6" t="str">
            <v>§ 37-tillæg (tidl. §40)</v>
          </cell>
        </row>
        <row r="7">
          <cell r="E7" t="str">
            <v>Ikke relevant</v>
          </cell>
          <cell r="O7" t="str">
            <v>Akut Holbæk</v>
          </cell>
          <cell r="P7" t="str">
            <v>1-årig specialerettet udd.</v>
          </cell>
        </row>
        <row r="8">
          <cell r="O8" t="str">
            <v>Akut Nykøbing F.</v>
          </cell>
          <cell r="P8" t="str">
            <v>2007 tillæg</v>
          </cell>
        </row>
        <row r="9">
          <cell r="O9" t="str">
            <v>Anæstesi - Køge</v>
          </cell>
          <cell r="P9" t="str">
            <v>4 års efr. psyk+epil SL forh.</v>
          </cell>
        </row>
        <row r="10">
          <cell r="O10" t="str">
            <v>Anæstesi - Næstved</v>
          </cell>
          <cell r="P10" t="str">
            <v>7,5% geografisk</v>
          </cell>
        </row>
        <row r="11">
          <cell r="O11" t="str">
            <v>Anæstesi - Roskilde</v>
          </cell>
          <cell r="P11" t="str">
            <v>Administrative opgaver</v>
          </cell>
        </row>
        <row r="12">
          <cell r="C12" t="str">
            <v>Overenskomstansat</v>
          </cell>
          <cell r="O12" t="str">
            <v>Anæstesi - Slagelse/Ringsted</v>
          </cell>
          <cell r="P12" t="str">
            <v>Adskilte arbejdspladser</v>
          </cell>
        </row>
        <row r="13">
          <cell r="C13" t="str">
            <v>Elev</v>
          </cell>
          <cell r="O13" t="str">
            <v>Anæstesi Nykøbing F.</v>
          </cell>
          <cell r="P13" t="str">
            <v>Afd. funktioner</v>
          </cell>
        </row>
        <row r="14">
          <cell r="C14" t="str">
            <v>Honorar/Vederlag</v>
          </cell>
          <cell r="O14" t="str">
            <v>Anæstesien Holbæk</v>
          </cell>
          <cell r="P14" t="str">
            <v>Afdelingslederfunktion</v>
          </cell>
        </row>
        <row r="15">
          <cell r="C15" t="str">
            <v>Flexjob</v>
          </cell>
          <cell r="O15" t="str">
            <v>Arbejdsmedicinsk - Køge</v>
          </cell>
          <cell r="P15" t="str">
            <v>Afdelingsportør</v>
          </cell>
        </row>
        <row r="16">
          <cell r="C16" t="str">
            <v>Løntilskud</v>
          </cell>
          <cell r="O16" t="str">
            <v>Arbejdsmedicinsk - Slagelse</v>
          </cell>
          <cell r="P16" t="str">
            <v>Affaldshåndtering</v>
          </cell>
        </row>
        <row r="17">
          <cell r="O17" t="str">
            <v>Arbejdsmedicinsk Nykøbing F.</v>
          </cell>
          <cell r="P17" t="str">
            <v>Afløser</v>
          </cell>
        </row>
        <row r="18">
          <cell r="O18" t="str">
            <v>Billeddiagnostik - Køge</v>
          </cell>
          <cell r="P18" t="str">
            <v>Afløser ved Patientbus</v>
          </cell>
        </row>
        <row r="19">
          <cell r="O19" t="str">
            <v>Billeddiagnostik - Roskilde</v>
          </cell>
          <cell r="P19" t="str">
            <v>Afløserkorps</v>
          </cell>
        </row>
        <row r="20">
          <cell r="O20" t="str">
            <v>Brystkirurgi – Ringsted</v>
          </cell>
          <cell r="P20" t="str">
            <v>Afsnitsansvarlig</v>
          </cell>
        </row>
        <row r="21">
          <cell r="O21" t="str">
            <v>Byggeprojektenheden - Slagelse</v>
          </cell>
          <cell r="P21" t="str">
            <v>Afsnitsbioanalytiker</v>
          </cell>
        </row>
        <row r="22">
          <cell r="O22" t="str">
            <v>Dermatologisk - Roskilde</v>
          </cell>
          <cell r="P22" t="str">
            <v>Afsnitsledelse</v>
          </cell>
        </row>
        <row r="23">
          <cell r="O23" t="str">
            <v>Fys, Ergo Holbæk</v>
          </cell>
          <cell r="P23" t="str">
            <v>Akkupunktur</v>
          </cell>
        </row>
        <row r="24">
          <cell r="O24" t="str">
            <v>Fysio- Nuklearmedicinsk - Næstved</v>
          </cell>
          <cell r="P24" t="str">
            <v>Aktiv indsats</v>
          </cell>
        </row>
        <row r="25">
          <cell r="O25" t="str">
            <v>Garantiklinik - Ringsted</v>
          </cell>
          <cell r="P25" t="str">
            <v>Akuterfaring</v>
          </cell>
        </row>
        <row r="26">
          <cell r="O26" t="str">
            <v>Gearti - Næstved</v>
          </cell>
          <cell r="P26" t="str">
            <v>Akutfunktion</v>
          </cell>
        </row>
        <row r="27">
          <cell r="L27" t="str">
            <v/>
          </cell>
          <cell r="M27" t="str">
            <v/>
          </cell>
          <cell r="O27" t="str">
            <v>Generel - Køge</v>
          </cell>
          <cell r="P27" t="str">
            <v>Alenefunktion</v>
          </cell>
        </row>
        <row r="28">
          <cell r="L28" t="str">
            <v/>
          </cell>
          <cell r="M28" t="str">
            <v/>
          </cell>
          <cell r="O28" t="str">
            <v>Generel - Roskilde</v>
          </cell>
          <cell r="P28" t="str">
            <v>ALS-team</v>
          </cell>
        </row>
        <row r="29">
          <cell r="L29" t="str">
            <v/>
          </cell>
          <cell r="O29" t="str">
            <v>Geriatri - Slagelse</v>
          </cell>
          <cell r="P29" t="str">
            <v>Ambulatoriefunktion</v>
          </cell>
        </row>
        <row r="30">
          <cell r="L30" t="str">
            <v/>
          </cell>
          <cell r="O30" t="str">
            <v>Geriatri Nykøbing F.</v>
          </cell>
          <cell r="P30" t="str">
            <v>AMIR</v>
          </cell>
        </row>
        <row r="31">
          <cell r="O31" t="str">
            <v>Geriatrisk - Roskilde</v>
          </cell>
          <cell r="P31" t="str">
            <v>Ammeteam</v>
          </cell>
        </row>
        <row r="32">
          <cell r="O32" t="str">
            <v>Gyn/Obs - Roskilde</v>
          </cell>
          <cell r="P32" t="str">
            <v>AMPS-testere</v>
          </cell>
        </row>
        <row r="33">
          <cell r="O33" t="str">
            <v>Gynækologi/obstetrik Holbæk</v>
          </cell>
          <cell r="P33" t="str">
            <v>Analyser</v>
          </cell>
        </row>
        <row r="34">
          <cell r="O34" t="str">
            <v>Gynækologisk - Næstved</v>
          </cell>
          <cell r="P34" t="str">
            <v>Anretning på afdelingen</v>
          </cell>
        </row>
        <row r="35">
          <cell r="O35" t="str">
            <v>Gynækologisk/obstetrik Nykøbing F.</v>
          </cell>
          <cell r="P35" t="str">
            <v>Ansv personaleuniform/garderob</v>
          </cell>
        </row>
        <row r="36">
          <cell r="O36" t="str">
            <v>Hæmatologisk - Roskilde</v>
          </cell>
          <cell r="P36" t="str">
            <v>Ansvar for rygklinik</v>
          </cell>
        </row>
        <row r="37">
          <cell r="O37" t="str">
            <v>Immunologi - Regional funktion</v>
          </cell>
          <cell r="P37" t="str">
            <v>Ansvarlig for MVU området</v>
          </cell>
        </row>
        <row r="38">
          <cell r="O38" t="str">
            <v>Intern medicin Nykøbing F.</v>
          </cell>
          <cell r="P38" t="str">
            <v>Ansvarlighed</v>
          </cell>
        </row>
        <row r="39">
          <cell r="O39" t="str">
            <v>Kalundborg Sundheds- og Akuthus</v>
          </cell>
          <cell r="P39" t="str">
            <v>Ansvarsfuld</v>
          </cell>
        </row>
        <row r="40">
          <cell r="O40" t="str">
            <v>Kardiologisk - Roskilde</v>
          </cell>
          <cell r="P40" t="str">
            <v>Ansvarshavende</v>
          </cell>
        </row>
        <row r="41">
          <cell r="O41" t="str">
            <v>Kirurgi - Slagelse</v>
          </cell>
          <cell r="P41" t="str">
            <v>Ansvarsområder</v>
          </cell>
        </row>
        <row r="42">
          <cell r="O42" t="str">
            <v>Kirurgi Holbæk</v>
          </cell>
          <cell r="P42" t="str">
            <v>Anæstesi</v>
          </cell>
        </row>
        <row r="43">
          <cell r="O43" t="str">
            <v>Kirurgi Nykøbing F.</v>
          </cell>
          <cell r="P43" t="str">
            <v>Apopleksiområdet</v>
          </cell>
        </row>
        <row r="44">
          <cell r="O44" t="str">
            <v>Kirurgisk - Køge</v>
          </cell>
          <cell r="P44" t="str">
            <v>Apoteket</v>
          </cell>
        </row>
        <row r="45">
          <cell r="O45" t="str">
            <v>Kirurgisk - Roskilde</v>
          </cell>
          <cell r="P45" t="str">
            <v>Apparaturregistrering</v>
          </cell>
        </row>
        <row r="46">
          <cell r="O46" t="str">
            <v>Klinisk Biokemi - Regional funktion</v>
          </cell>
          <cell r="P46" t="str">
            <v>Arb. med sk. landsdæk. funkt.</v>
          </cell>
        </row>
        <row r="47">
          <cell r="O47" t="str">
            <v>Klinisk Biokemi Holbæk</v>
          </cell>
          <cell r="P47" t="str">
            <v>Arbejde i Lægemiddelkomitéen</v>
          </cell>
        </row>
        <row r="48">
          <cell r="O48" t="str">
            <v>Klinisk Biokemisk - Køge</v>
          </cell>
          <cell r="P48" t="str">
            <v>Arbejde indenfor ALS</v>
          </cell>
        </row>
        <row r="49">
          <cell r="O49" t="str">
            <v>Klinisk Biokemisk - Roskilde</v>
          </cell>
          <cell r="P49" t="str">
            <v>Arbejde med særlig målgruppe</v>
          </cell>
        </row>
        <row r="50">
          <cell r="O50" t="str">
            <v>Klinisk fysiologi Holbæk</v>
          </cell>
          <cell r="P50" t="str">
            <v>Arbejdets særlige karakter</v>
          </cell>
        </row>
        <row r="51">
          <cell r="O51" t="str">
            <v>Klinisk Fysiologisk - Køge</v>
          </cell>
          <cell r="P51" t="str">
            <v>Arbejds-/Ansvarsområde</v>
          </cell>
        </row>
        <row r="52">
          <cell r="O52" t="str">
            <v>Lærlinge og elever - Næst./Slag./Ring.</v>
          </cell>
          <cell r="P52" t="str">
            <v>Arbejdsindsats</v>
          </cell>
        </row>
        <row r="53">
          <cell r="O53" t="str">
            <v>Mammakirurgisk- Ringsted</v>
          </cell>
          <cell r="P53" t="str">
            <v>Arbejdsmiljø</v>
          </cell>
        </row>
        <row r="54">
          <cell r="O54" t="str">
            <v>Medicinsk - Køge</v>
          </cell>
          <cell r="P54" t="str">
            <v>Arbejdspladsforum</v>
          </cell>
        </row>
        <row r="55">
          <cell r="O55" t="str">
            <v>Medicinsk - Næstved</v>
          </cell>
          <cell r="P55" t="str">
            <v>Arbejdstidsbestemt tillæg</v>
          </cell>
        </row>
        <row r="56">
          <cell r="O56" t="str">
            <v>Medicinsk - Roskilde</v>
          </cell>
          <cell r="P56" t="str">
            <v>ATCN</v>
          </cell>
        </row>
        <row r="57">
          <cell r="O57" t="str">
            <v>Medicinsk - Slagelse</v>
          </cell>
          <cell r="P57" t="str">
            <v>Auditor</v>
          </cell>
        </row>
        <row r="58">
          <cell r="O58" t="str">
            <v>Medicinsk Holbæk</v>
          </cell>
          <cell r="P58" t="str">
            <v>Autoclaver</v>
          </cell>
        </row>
        <row r="59">
          <cell r="O59" t="str">
            <v>Medico - Næstved</v>
          </cell>
          <cell r="P59" t="str">
            <v>Autorisation</v>
          </cell>
        </row>
        <row r="60">
          <cell r="O60" t="str">
            <v>Medicoteknik Nykøbing F.</v>
          </cell>
          <cell r="P60" t="str">
            <v>Beklædningsgodtgørelse</v>
          </cell>
        </row>
        <row r="61">
          <cell r="O61" t="str">
            <v>Mikrobiologi - Regional funktion</v>
          </cell>
          <cell r="P61" t="str">
            <v>Belastende klientgr./-afdeling</v>
          </cell>
        </row>
        <row r="62">
          <cell r="O62" t="str">
            <v>Nakskov Sundhedscenter</v>
          </cell>
          <cell r="P62" t="str">
            <v>Beredskabsansvarlig</v>
          </cell>
        </row>
        <row r="63">
          <cell r="O63" t="str">
            <v>Neurologisk - Næstved</v>
          </cell>
          <cell r="P63" t="str">
            <v>Beredskabssekretær</v>
          </cell>
        </row>
        <row r="64">
          <cell r="O64" t="str">
            <v>Neurologisk - Roskilde</v>
          </cell>
          <cell r="P64" t="str">
            <v>Betjening af kioskvogn</v>
          </cell>
        </row>
        <row r="65">
          <cell r="O65" t="str">
            <v>Onkologi - Næstved</v>
          </cell>
          <cell r="P65" t="str">
            <v>Boligadministration</v>
          </cell>
        </row>
        <row r="66">
          <cell r="O66" t="str">
            <v>Onkologisk - Roskilde</v>
          </cell>
          <cell r="P66" t="str">
            <v>Bookingfunktion</v>
          </cell>
        </row>
        <row r="67">
          <cell r="O67" t="str">
            <v>Ortopædkirurgi Holbæk</v>
          </cell>
          <cell r="P67" t="str">
            <v>botolinum funktion</v>
          </cell>
        </row>
        <row r="68">
          <cell r="O68" t="str">
            <v>Ortopædkirurgi Nykøbing F.</v>
          </cell>
          <cell r="P68" t="str">
            <v>Bredden i opgavefunktioner</v>
          </cell>
        </row>
        <row r="69">
          <cell r="O69" t="str">
            <v>Ortopædkirurgi- Næstved/Slagelse</v>
          </cell>
          <cell r="P69" t="str">
            <v>Bækkenbundspalpation</v>
          </cell>
        </row>
        <row r="70">
          <cell r="O70" t="str">
            <v>Ortopædkirurgisk - Køge</v>
          </cell>
          <cell r="P70" t="str">
            <v>Børneområdet, erfaring</v>
          </cell>
        </row>
        <row r="71">
          <cell r="O71" t="str">
            <v>Patologi - Næstved/Slagelse</v>
          </cell>
          <cell r="P71" t="str">
            <v>Børnespeciale</v>
          </cell>
        </row>
        <row r="72">
          <cell r="O72" t="str">
            <v>Patologisk - Roskilde</v>
          </cell>
          <cell r="P72" t="str">
            <v>Certificeringskursus</v>
          </cell>
        </row>
        <row r="73">
          <cell r="O73" t="str">
            <v>Plastikkirurgisk - Roskilde</v>
          </cell>
          <cell r="P73" t="str">
            <v>Certifikat</v>
          </cell>
        </row>
        <row r="74">
          <cell r="O74" t="str">
            <v>Praksisreservelæger - Næstved/Slagelse</v>
          </cell>
          <cell r="P74" t="str">
            <v>Chaufførtillæg</v>
          </cell>
        </row>
        <row r="75">
          <cell r="O75" t="str">
            <v>Psyk. Afd. for Børne og ungdomspsykiatri</v>
          </cell>
          <cell r="P75" t="str">
            <v>Chefkonsulent</v>
          </cell>
        </row>
        <row r="76">
          <cell r="O76" t="str">
            <v>Psyk. Afd. for specialfunktioner</v>
          </cell>
          <cell r="P76" t="str">
            <v>CT-scanning</v>
          </cell>
        </row>
        <row r="77">
          <cell r="O77" t="str">
            <v>Psyk. Enhed for brugerst. Psykiatri</v>
          </cell>
          <cell r="P77" t="str">
            <v>Daglig Ledelse</v>
          </cell>
        </row>
        <row r="78">
          <cell r="O78" t="str">
            <v>Psyk. Ledelse</v>
          </cell>
          <cell r="P78" t="str">
            <v>Daglig planlægning</v>
          </cell>
        </row>
        <row r="79">
          <cell r="O79" t="str">
            <v>Psyk. Praksiskonsulenter</v>
          </cell>
          <cell r="P79" t="str">
            <v>Danske Kvalitetsmodel</v>
          </cell>
        </row>
        <row r="80">
          <cell r="O80" t="str">
            <v>Psyk. Psyk info</v>
          </cell>
          <cell r="P80" t="str">
            <v>Dataregistrering</v>
          </cell>
        </row>
        <row r="81">
          <cell r="O81" t="str">
            <v>Psyk. Psykiatrien Syd</v>
          </cell>
          <cell r="P81" t="str">
            <v>Delt tjeneste</v>
          </cell>
        </row>
        <row r="82">
          <cell r="O82" t="str">
            <v>Psyk. Psykiatrien Vest</v>
          </cell>
          <cell r="P82" t="str">
            <v>Depottjeneste</v>
          </cell>
        </row>
        <row r="83">
          <cell r="O83" t="str">
            <v>Psyk. Psykiatrien Øst</v>
          </cell>
          <cell r="P83" t="str">
            <v>Depottjeneste 3 år</v>
          </cell>
        </row>
        <row r="84">
          <cell r="O84" t="str">
            <v>Psyk. Psykiatrihuset</v>
          </cell>
          <cell r="P84" t="str">
            <v>Diabetespatienter</v>
          </cell>
        </row>
        <row r="85">
          <cell r="O85" t="str">
            <v>Psyk. Psykiatriområdet</v>
          </cell>
          <cell r="P85" t="str">
            <v>Dialysetillæg</v>
          </cell>
        </row>
        <row r="86">
          <cell r="O86" t="str">
            <v>Psyk. Psykiatrisk forskningsenhed</v>
          </cell>
          <cell r="P86" t="str">
            <v>Difference - Klinisk Vejleder</v>
          </cell>
        </row>
        <row r="87">
          <cell r="O87" t="str">
            <v>Psyk. Psykiatrisk visitationsklinik</v>
          </cell>
          <cell r="P87" t="str">
            <v>Difference - Ph.d. studerende</v>
          </cell>
        </row>
        <row r="88">
          <cell r="O88" t="str">
            <v>Psyk. Retspsykiatri</v>
          </cell>
          <cell r="P88" t="str">
            <v>Difference - Skemalægger</v>
          </cell>
        </row>
        <row r="89">
          <cell r="O89" t="str">
            <v>Psyk. Stabsoverlægefunktionen</v>
          </cell>
          <cell r="P89" t="str">
            <v>Difference - Spec. Kompetence</v>
          </cell>
        </row>
        <row r="90">
          <cell r="O90" t="str">
            <v>Pædiatri - Næstved</v>
          </cell>
          <cell r="P90" t="str">
            <v>Differencetrin</v>
          </cell>
        </row>
        <row r="91">
          <cell r="O91" t="str">
            <v>Pædiatri Holbæk</v>
          </cell>
          <cell r="P91" t="str">
            <v>Diplomkursus, ekstra</v>
          </cell>
        </row>
        <row r="92">
          <cell r="O92" t="str">
            <v>Pædiatri Nykøbing F.</v>
          </cell>
          <cell r="P92" t="str">
            <v>Diplomstudie</v>
          </cell>
        </row>
        <row r="93">
          <cell r="O93" t="str">
            <v>Pædiatrisk - Roskilde</v>
          </cell>
          <cell r="P93" t="str">
            <v>Diplomuddannelse</v>
          </cell>
        </row>
        <row r="94">
          <cell r="O94" t="str">
            <v>Radiologi - Ringsted</v>
          </cell>
          <cell r="P94" t="str">
            <v>Disp. 5 ugers op udd.</v>
          </cell>
        </row>
        <row r="95">
          <cell r="O95" t="str">
            <v>Radiologi - Slagelse</v>
          </cell>
          <cell r="P95" t="str">
            <v>Dispositionstillæg</v>
          </cell>
        </row>
        <row r="96">
          <cell r="O96" t="str">
            <v>Radiologi Holbæk</v>
          </cell>
          <cell r="P96" t="str">
            <v>Distriktsambulatorie</v>
          </cell>
        </row>
        <row r="97">
          <cell r="O97" t="str">
            <v>Radiologi Nykøbing F.</v>
          </cell>
          <cell r="P97" t="str">
            <v>Distriktssygeplejerske</v>
          </cell>
        </row>
        <row r="98">
          <cell r="O98" t="str">
            <v>Radiologi- Næstved</v>
          </cell>
          <cell r="P98" t="str">
            <v>Diverse kurser</v>
          </cell>
        </row>
        <row r="99">
          <cell r="O99" t="str">
            <v>Reumalogisk - Roskilde</v>
          </cell>
          <cell r="P99" t="str">
            <v>Dobbelt funktion</v>
          </cell>
        </row>
        <row r="100">
          <cell r="O100" t="str">
            <v>Reumalogisk- Køge</v>
          </cell>
          <cell r="P100" t="str">
            <v>DRG-ansvarlig</v>
          </cell>
        </row>
        <row r="101">
          <cell r="O101" t="str">
            <v>Reumalogisk/geriatrisk - Køge</v>
          </cell>
          <cell r="P101" t="str">
            <v>DRG-opgaver</v>
          </cell>
        </row>
        <row r="102">
          <cell r="O102" t="str">
            <v>Reumatologi Nykøbing F.</v>
          </cell>
          <cell r="P102" t="str">
            <v>Driftsopgaver</v>
          </cell>
        </row>
        <row r="103">
          <cell r="O103" t="str">
            <v>Reumatologi, fys, ergo - Næst./Slag./Ring.</v>
          </cell>
          <cell r="P103" t="str">
            <v>Dukketeater</v>
          </cell>
        </row>
        <row r="104">
          <cell r="O104" t="str">
            <v>Service - Køge</v>
          </cell>
          <cell r="P104" t="str">
            <v>E-fakturering</v>
          </cell>
        </row>
        <row r="105">
          <cell r="O105" t="str">
            <v>Service - Roskilde</v>
          </cell>
          <cell r="P105" t="str">
            <v>Effektivitet i arbejdet</v>
          </cell>
        </row>
        <row r="106">
          <cell r="O106" t="str">
            <v>Socialrådgiverne - Køge</v>
          </cell>
          <cell r="P106" t="str">
            <v>Efterudd., Diabetes Mellitus</v>
          </cell>
        </row>
        <row r="107">
          <cell r="O107" t="str">
            <v>Socialrådgiverne - Roskilde</v>
          </cell>
          <cell r="P107" t="str">
            <v>Efteruddannelse</v>
          </cell>
        </row>
        <row r="108">
          <cell r="O108" t="str">
            <v>Sygehusledelse  - Køge</v>
          </cell>
          <cell r="P108" t="str">
            <v>Efteruddannelse - kort varigh.</v>
          </cell>
        </row>
        <row r="109">
          <cell r="O109" t="str">
            <v>Sygehusledelse - Roskilde</v>
          </cell>
          <cell r="P109" t="str">
            <v>Efteruddannelse - lang varigh.</v>
          </cell>
        </row>
        <row r="110">
          <cell r="O110" t="str">
            <v>Sygehusledelse Holbæk</v>
          </cell>
          <cell r="P110" t="str">
            <v>Efteruddannelse, cardiologisk</v>
          </cell>
        </row>
        <row r="111">
          <cell r="O111" t="str">
            <v>Sygehusledelsen - Næstved</v>
          </cell>
          <cell r="P111" t="str">
            <v>Efteruddannelse, operation</v>
          </cell>
        </row>
        <row r="112">
          <cell r="O112" t="str">
            <v>Sygehusledelsen Nykøbing F.</v>
          </cell>
          <cell r="P112" t="str">
            <v>Efteruddannelse, pædiatri</v>
          </cell>
        </row>
        <row r="113">
          <cell r="O113" t="str">
            <v>Tand- mund- kæbe - Næstved</v>
          </cell>
          <cell r="P113" t="str">
            <v>Efteruddannelse, sosu</v>
          </cell>
        </row>
        <row r="114">
          <cell r="O114" t="str">
            <v>Teknisk Afdeling - Køge</v>
          </cell>
          <cell r="P114" t="str">
            <v>Egenkontrol</v>
          </cell>
        </row>
        <row r="115">
          <cell r="O115" t="str">
            <v>Teknisk Afdeling - Roskilde</v>
          </cell>
          <cell r="P115" t="str">
            <v>Ejendomsfunktioner</v>
          </cell>
        </row>
        <row r="116">
          <cell r="O116" t="str">
            <v>Urologi - Næstved</v>
          </cell>
          <cell r="P116" t="str">
            <v>Eksp. colorectale pat.</v>
          </cell>
        </row>
        <row r="117">
          <cell r="O117" t="str">
            <v>Urologisk Afdeling - Roskilde</v>
          </cell>
          <cell r="P117" t="str">
            <v>Ekspertise</v>
          </cell>
        </row>
        <row r="118">
          <cell r="O118" t="str">
            <v>Øjenafdelingen - Næstved</v>
          </cell>
          <cell r="P118" t="str">
            <v>Eksterne kunder</v>
          </cell>
        </row>
        <row r="119">
          <cell r="O119" t="str">
            <v>Øjenafdelingen - Roskilde</v>
          </cell>
          <cell r="P119" t="str">
            <v>Ekstraordinær aktivitet</v>
          </cell>
        </row>
        <row r="120">
          <cell r="O120" t="str">
            <v>Øre Næse Hals - Køge</v>
          </cell>
          <cell r="P120" t="str">
            <v>EMG, ENG, EP, EEG</v>
          </cell>
        </row>
        <row r="121">
          <cell r="O121" t="str">
            <v>Øre- næse- Hals - Næstved/Slagelse</v>
          </cell>
          <cell r="P121" t="str">
            <v>EMU</v>
          </cell>
        </row>
        <row r="122">
          <cell r="O122" t="str">
            <v>Øre Næse Hals - Roskilde</v>
          </cell>
          <cell r="P122" t="str">
            <v>Endoskopi</v>
          </cell>
        </row>
        <row r="123">
          <cell r="P123" t="str">
            <v>Eneansvar aften/nat</v>
          </cell>
        </row>
        <row r="124">
          <cell r="P124" t="str">
            <v>Eneansvar f. Kalundborg Sygehu</v>
          </cell>
        </row>
        <row r="125">
          <cell r="P125" t="str">
            <v>Eneansvarlig</v>
          </cell>
        </row>
        <row r="126">
          <cell r="P126" t="str">
            <v>Eneansvarlig blodbank</v>
          </cell>
        </row>
        <row r="127">
          <cell r="P127" t="str">
            <v>Engagement</v>
          </cell>
        </row>
        <row r="128">
          <cell r="P128" t="str">
            <v>Engagement i arbejdet</v>
          </cell>
        </row>
        <row r="129">
          <cell r="P129" t="str">
            <v>Engagement/selvstændighed</v>
          </cell>
        </row>
        <row r="130">
          <cell r="P130" t="str">
            <v>Enggården luk/sikr</v>
          </cell>
        </row>
        <row r="131">
          <cell r="P131" t="str">
            <v>Epi.kir.</v>
          </cell>
        </row>
        <row r="132">
          <cell r="P132" t="str">
            <v>ERCP i fællesamb.</v>
          </cell>
        </row>
        <row r="133">
          <cell r="P133" t="str">
            <v>Erf. arb. m. psyk. patienter</v>
          </cell>
        </row>
        <row r="134">
          <cell r="P134" t="str">
            <v>Erf. med kommunik./formidling</v>
          </cell>
        </row>
        <row r="135">
          <cell r="P135" t="str">
            <v>Erfa. og indsigt i brug. behov</v>
          </cell>
        </row>
        <row r="136">
          <cell r="P136" t="str">
            <v>Erfa/specialistfunktion</v>
          </cell>
        </row>
        <row r="137">
          <cell r="P137" t="str">
            <v>Erfaring</v>
          </cell>
        </row>
        <row r="138">
          <cell r="P138" t="str">
            <v>Erfaring - viden</v>
          </cell>
        </row>
        <row r="139">
          <cell r="P139" t="str">
            <v>Erfaring fra tidl. og nuv. ans</v>
          </cell>
        </row>
        <row r="140">
          <cell r="P140" t="str">
            <v>Erfaring i varmeteknik</v>
          </cell>
        </row>
        <row r="141">
          <cell r="P141" t="str">
            <v>Erfaring vedr. sygehusdrift</v>
          </cell>
        </row>
        <row r="142">
          <cell r="P142" t="str">
            <v>Erfaringsmæssige kompetencer</v>
          </cell>
        </row>
        <row r="143">
          <cell r="P143" t="str">
            <v>Erhvervsuddannelse</v>
          </cell>
        </row>
        <row r="144">
          <cell r="P144" t="str">
            <v>Ernæring</v>
          </cell>
        </row>
        <row r="145">
          <cell r="P145" t="str">
            <v>Faglig dygtighed</v>
          </cell>
        </row>
        <row r="146">
          <cell r="P146" t="str">
            <v>Faglig færdighed</v>
          </cell>
        </row>
        <row r="147">
          <cell r="P147" t="str">
            <v>Faglig kompetence</v>
          </cell>
        </row>
        <row r="148">
          <cell r="P148" t="str">
            <v>Faglig ledelse</v>
          </cell>
        </row>
        <row r="149">
          <cell r="P149" t="str">
            <v>Faglig og personlig kompetence</v>
          </cell>
        </row>
        <row r="150">
          <cell r="P150" t="str">
            <v>Faglig selvstændighed</v>
          </cell>
        </row>
        <row r="151">
          <cell r="P151" t="str">
            <v>Faglig tiltag</v>
          </cell>
        </row>
        <row r="152">
          <cell r="P152" t="str">
            <v>Faglig udvikling</v>
          </cell>
        </row>
        <row r="153">
          <cell r="P153" t="str">
            <v>Faglig viden</v>
          </cell>
        </row>
        <row r="154">
          <cell r="P154" t="str">
            <v>Faglige kvalifikationer</v>
          </cell>
        </row>
        <row r="155">
          <cell r="P155" t="str">
            <v>Fagområder</v>
          </cell>
        </row>
        <row r="156">
          <cell r="P156" t="str">
            <v>Fast nattevagt</v>
          </cell>
        </row>
        <row r="157">
          <cell r="P157" t="str">
            <v>Fastansat vikar</v>
          </cell>
        </row>
        <row r="158">
          <cell r="P158" t="str">
            <v>Fastholdelse i stillingen</v>
          </cell>
        </row>
        <row r="159">
          <cell r="P159" t="str">
            <v>Fastholdelsestillæg</v>
          </cell>
        </row>
        <row r="160">
          <cell r="P160" t="str">
            <v>Fleksibel opgavevaretagelse</v>
          </cell>
        </row>
        <row r="161">
          <cell r="P161" t="str">
            <v>Fleksibilitet</v>
          </cell>
        </row>
        <row r="162">
          <cell r="P162" t="str">
            <v>Flere begrundelser</v>
          </cell>
        </row>
        <row r="163">
          <cell r="P163" t="str">
            <v>Flere funktioner</v>
          </cell>
        </row>
        <row r="164">
          <cell r="P164" t="str">
            <v>Flere års ansætt.</v>
          </cell>
        </row>
        <row r="165">
          <cell r="P165" t="str">
            <v>Flytte- og kørselsopgaver</v>
          </cell>
        </row>
        <row r="166">
          <cell r="P166" t="str">
            <v>Fondsfinansering</v>
          </cell>
        </row>
        <row r="167">
          <cell r="P167" t="str">
            <v>Foniatrisk Klinik</v>
          </cell>
        </row>
        <row r="168">
          <cell r="P168" t="str">
            <v>Fordeling af personaleuniform</v>
          </cell>
        </row>
        <row r="169">
          <cell r="P169" t="str">
            <v>Fordybelseskurser</v>
          </cell>
        </row>
        <row r="170">
          <cell r="P170" t="str">
            <v>Forflytningsinstruktør</v>
          </cell>
        </row>
        <row r="171">
          <cell r="P171" t="str">
            <v>Forflytningsvejleder</v>
          </cell>
        </row>
        <row r="172">
          <cell r="P172" t="str">
            <v>Forhøjet gruppeledertillæg</v>
          </cell>
        </row>
        <row r="173">
          <cell r="P173" t="str">
            <v>Forløbskoordinator</v>
          </cell>
        </row>
        <row r="174">
          <cell r="P174" t="str">
            <v>Formidling, diverse</v>
          </cell>
        </row>
        <row r="175">
          <cell r="P175" t="str">
            <v>Forv. højskolens diplomkursus</v>
          </cell>
        </row>
        <row r="176">
          <cell r="P176" t="str">
            <v>Fremstilling af komponenter</v>
          </cell>
        </row>
        <row r="177">
          <cell r="P177" t="str">
            <v>Frontfunktion</v>
          </cell>
        </row>
        <row r="178">
          <cell r="P178" t="str">
            <v>Funktion i højere stilling</v>
          </cell>
        </row>
        <row r="179">
          <cell r="P179" t="str">
            <v>Funktions- og teknisk ansvar</v>
          </cell>
        </row>
        <row r="180">
          <cell r="P180" t="str">
            <v>Funktionschef</v>
          </cell>
        </row>
        <row r="181">
          <cell r="P181" t="str">
            <v>Funktionsområder</v>
          </cell>
        </row>
        <row r="182">
          <cell r="P182" t="str">
            <v>Funktionstillæg</v>
          </cell>
        </row>
        <row r="183">
          <cell r="P183" t="str">
            <v>Fysiurgiske hjælpemidler</v>
          </cell>
        </row>
        <row r="184">
          <cell r="P184" t="str">
            <v>Fødeafdeling</v>
          </cell>
        </row>
        <row r="185">
          <cell r="P185" t="str">
            <v>Gammelt forhåndsaftaletillæg</v>
          </cell>
        </row>
        <row r="186">
          <cell r="P186" t="str">
            <v>Gennemført Canc.cur</v>
          </cell>
        </row>
        <row r="187">
          <cell r="P187" t="str">
            <v>Gennemført opskoling</v>
          </cell>
        </row>
        <row r="188">
          <cell r="P188" t="str">
            <v>Geriatrisk, erfaring</v>
          </cell>
        </row>
        <row r="189">
          <cell r="P189" t="str">
            <v>Grund-/erhvervsrelat. kursus</v>
          </cell>
        </row>
        <row r="190">
          <cell r="P190" t="str">
            <v>Grundudd. + 1 års ansættelse</v>
          </cell>
        </row>
        <row r="191">
          <cell r="P191" t="str">
            <v>Gruppeledertillæg</v>
          </cell>
        </row>
        <row r="192">
          <cell r="P192" t="str">
            <v>GT-løn Pers. kval. 2010</v>
          </cell>
        </row>
        <row r="193">
          <cell r="P193" t="str">
            <v>Gulvvaskemaskine</v>
          </cell>
        </row>
        <row r="194">
          <cell r="P194" t="str">
            <v>Harmonisering teknik</v>
          </cell>
        </row>
        <row r="195">
          <cell r="P195" t="str">
            <v>Helsepædagog Marjatta</v>
          </cell>
        </row>
        <row r="196">
          <cell r="P196" t="str">
            <v>Herbergstillæg</v>
          </cell>
        </row>
        <row r="197">
          <cell r="P197" t="str">
            <v>Hjemmesideansvar</v>
          </cell>
        </row>
        <row r="198">
          <cell r="P198" t="str">
            <v>Hjertestop</v>
          </cell>
        </row>
        <row r="199">
          <cell r="P199" t="str">
            <v>Hjælpemidler</v>
          </cell>
        </row>
        <row r="200">
          <cell r="P200" t="str">
            <v>Hospitalstillæg</v>
          </cell>
        </row>
        <row r="201">
          <cell r="P201" t="str">
            <v>Hovedansvarsområde</v>
          </cell>
        </row>
        <row r="202">
          <cell r="P202" t="str">
            <v>HR-kompetencer</v>
          </cell>
        </row>
        <row r="203">
          <cell r="P203" t="str">
            <v>Humanbiolog</v>
          </cell>
        </row>
        <row r="204">
          <cell r="P204" t="str">
            <v>Hvilerumsfunktion</v>
          </cell>
        </row>
        <row r="205">
          <cell r="P205" t="str">
            <v>Hygiejnetillæg</v>
          </cell>
        </row>
        <row r="206">
          <cell r="P206" t="str">
            <v>Håndtering af plc-styringer</v>
          </cell>
        </row>
        <row r="207">
          <cell r="P207" t="str">
            <v>ID-kort produktion</v>
          </cell>
        </row>
        <row r="208">
          <cell r="P208" t="str">
            <v>Iflg. overenskomst 2002</v>
          </cell>
        </row>
        <row r="209">
          <cell r="P209" t="str">
            <v>Implementeringssprog</v>
          </cell>
        </row>
        <row r="210">
          <cell r="P210" t="str">
            <v>Indkøb</v>
          </cell>
        </row>
        <row r="211">
          <cell r="P211" t="str">
            <v>Indkøb af materialer</v>
          </cell>
        </row>
        <row r="212">
          <cell r="P212" t="str">
            <v>Indkøb og Logistik</v>
          </cell>
        </row>
        <row r="213">
          <cell r="P213" t="str">
            <v>Indpl. pr. 31.3.2000</v>
          </cell>
        </row>
        <row r="214">
          <cell r="P214" t="str">
            <v>Ingen højeste tjenestetid</v>
          </cell>
        </row>
        <row r="215">
          <cell r="P215" t="str">
            <v>Initiativtager</v>
          </cell>
        </row>
        <row r="216">
          <cell r="P216" t="str">
            <v>Inkontinens</v>
          </cell>
        </row>
        <row r="217">
          <cell r="P217" t="str">
            <v>Institutionstillæg</v>
          </cell>
        </row>
        <row r="218">
          <cell r="P218" t="str">
            <v>Instruktion og supervision</v>
          </cell>
        </row>
        <row r="219">
          <cell r="P219" t="str">
            <v>Instruktør</v>
          </cell>
        </row>
        <row r="220">
          <cell r="P220" t="str">
            <v>Instrum.v.+bækkenkoger</v>
          </cell>
        </row>
        <row r="221">
          <cell r="P221" t="str">
            <v>Intensiv</v>
          </cell>
        </row>
        <row r="222">
          <cell r="P222" t="str">
            <v>IT funktioner</v>
          </cell>
        </row>
        <row r="223">
          <cell r="P223" t="str">
            <v>IT systemer</v>
          </cell>
        </row>
        <row r="224">
          <cell r="P224" t="str">
            <v>IT-kompetencer</v>
          </cell>
        </row>
        <row r="225">
          <cell r="P225" t="str">
            <v>IT-specialist i bb it-system</v>
          </cell>
        </row>
        <row r="226">
          <cell r="P226" t="str">
            <v>IT-viden</v>
          </cell>
        </row>
        <row r="227">
          <cell r="P227" t="str">
            <v>Jfr. forhåndsaftale</v>
          </cell>
        </row>
        <row r="228">
          <cell r="P228" t="str">
            <v>Jobrotation</v>
          </cell>
        </row>
        <row r="229">
          <cell r="P229" t="str">
            <v>Journalfunktion</v>
          </cell>
        </row>
        <row r="230">
          <cell r="P230" t="str">
            <v>Kapelfunktion (HO)</v>
          </cell>
        </row>
        <row r="231">
          <cell r="P231" t="str">
            <v>Kar.lab koordinerende opgaver</v>
          </cell>
        </row>
        <row r="232">
          <cell r="P232" t="str">
            <v>Kardiologi</v>
          </cell>
        </row>
        <row r="233">
          <cell r="P233" t="str">
            <v>Kedelhus</v>
          </cell>
        </row>
        <row r="234">
          <cell r="P234" t="str">
            <v>Kendt jordemoder</v>
          </cell>
        </row>
        <row r="235">
          <cell r="P235" t="str">
            <v>Ketogen diæt</v>
          </cell>
        </row>
        <row r="236">
          <cell r="P236" t="str">
            <v>Klin. erfaring/ansvarlighed</v>
          </cell>
        </row>
        <row r="237">
          <cell r="P237" t="str">
            <v>Klinisk besl.- forskningsmet.</v>
          </cell>
        </row>
        <row r="238">
          <cell r="P238" t="str">
            <v>Klinisk forskning</v>
          </cell>
        </row>
        <row r="239">
          <cell r="P239" t="str">
            <v>Klinisk sygeplejespecialist</v>
          </cell>
        </row>
        <row r="240">
          <cell r="P240" t="str">
            <v>Klinisk underv.på afd. niveau</v>
          </cell>
        </row>
        <row r="241">
          <cell r="P241" t="str">
            <v>Klinisk vejleder</v>
          </cell>
        </row>
        <row r="242">
          <cell r="P242" t="str">
            <v>Kliniske og personlige kvl.</v>
          </cell>
        </row>
        <row r="243">
          <cell r="P243" t="str">
            <v>Kofoedsmindetillæg</v>
          </cell>
        </row>
        <row r="244">
          <cell r="P244" t="str">
            <v>Kommunikation</v>
          </cell>
        </row>
        <row r="245">
          <cell r="P245" t="str">
            <v>Kommunom - fagdel (DK2)</v>
          </cell>
        </row>
        <row r="246">
          <cell r="P246" t="str">
            <v>Kommunom - grunddel (DK1)</v>
          </cell>
        </row>
        <row r="247">
          <cell r="P247" t="str">
            <v>Komp. for manglende pension</v>
          </cell>
        </row>
        <row r="248">
          <cell r="P248" t="str">
            <v>Kompensation funktionstillæg</v>
          </cell>
        </row>
        <row r="249">
          <cell r="P249" t="str">
            <v>Kompensationsfrihed</v>
          </cell>
        </row>
        <row r="250">
          <cell r="P250" t="str">
            <v>Kompetence</v>
          </cell>
        </row>
        <row r="251">
          <cell r="P251" t="str">
            <v>Kompetence som TIR</v>
          </cell>
        </row>
        <row r="252">
          <cell r="P252" t="str">
            <v>Kompetenceudvikling</v>
          </cell>
        </row>
        <row r="253">
          <cell r="P253" t="str">
            <v>Kompleksitet</v>
          </cell>
        </row>
        <row r="254">
          <cell r="P254" t="str">
            <v>Komplekst arbejdsområde</v>
          </cell>
        </row>
        <row r="255">
          <cell r="P255" t="str">
            <v>Komplekst ledelsesområde</v>
          </cell>
        </row>
        <row r="256">
          <cell r="P256" t="str">
            <v>Konstituering</v>
          </cell>
        </row>
        <row r="257">
          <cell r="P257" t="str">
            <v>Konsulentfunktion</v>
          </cell>
        </row>
        <row r="258">
          <cell r="P258" t="str">
            <v>Kontaktbioanalytiker</v>
          </cell>
        </row>
        <row r="259">
          <cell r="P259" t="str">
            <v>Kontaktperson</v>
          </cell>
        </row>
        <row r="260">
          <cell r="P260" t="str">
            <v>Kontrakttillæg</v>
          </cell>
        </row>
        <row r="261">
          <cell r="P261" t="str">
            <v>Kontrakttillæg 15%</v>
          </cell>
        </row>
        <row r="262">
          <cell r="P262" t="str">
            <v>Konverteringstillæg</v>
          </cell>
        </row>
        <row r="263">
          <cell r="P263" t="str">
            <v>Koord. instruksmateriale</v>
          </cell>
        </row>
        <row r="264">
          <cell r="P264" t="str">
            <v>Koordinator</v>
          </cell>
        </row>
        <row r="265">
          <cell r="P265" t="str">
            <v>Koordinatortillæg</v>
          </cell>
        </row>
        <row r="266">
          <cell r="P266" t="str">
            <v>Koordinerende funktioner</v>
          </cell>
        </row>
        <row r="267">
          <cell r="P267" t="str">
            <v>Koordinerende led. oversygepl.</v>
          </cell>
        </row>
        <row r="268">
          <cell r="P268" t="str">
            <v>Koordinerende sårsygepleje</v>
          </cell>
        </row>
        <row r="269">
          <cell r="P269" t="str">
            <v>Korrektion af ketogendiæt tlf.</v>
          </cell>
        </row>
        <row r="270">
          <cell r="P270" t="str">
            <v>Kræftkoordinator</v>
          </cell>
        </row>
        <row r="271">
          <cell r="P271" t="str">
            <v>KTO Forlig 01.04.05 + 1 trin</v>
          </cell>
        </row>
        <row r="272">
          <cell r="P272" t="str">
            <v>KTO-tillæg</v>
          </cell>
        </row>
        <row r="273">
          <cell r="P273" t="str">
            <v>Kv. i sy.pl.faglig vejl.</v>
          </cell>
        </row>
        <row r="274">
          <cell r="P274" t="str">
            <v>Kv. inden for epilepsi</v>
          </cell>
        </row>
        <row r="275">
          <cell r="P275" t="str">
            <v>Kval. indenf. svagstrømsteknik</v>
          </cell>
        </row>
        <row r="276">
          <cell r="P276" t="str">
            <v>Kvalificeret niv.</v>
          </cell>
        </row>
        <row r="277">
          <cell r="P277" t="str">
            <v>Kvalifikationsløn</v>
          </cell>
        </row>
        <row r="278">
          <cell r="P278" t="str">
            <v>Kvalifikationstillæg</v>
          </cell>
        </row>
        <row r="279">
          <cell r="P279" t="str">
            <v>Kvalitet i arbejdet</v>
          </cell>
        </row>
        <row r="280">
          <cell r="P280" t="str">
            <v>Kvalitet- og udvikling</v>
          </cell>
        </row>
        <row r="281">
          <cell r="P281" t="str">
            <v>Kvalitetskoordinator</v>
          </cell>
        </row>
        <row r="282">
          <cell r="P282" t="str">
            <v>Kvalitetssikring</v>
          </cell>
        </row>
        <row r="283">
          <cell r="P283" t="str">
            <v>Kørsel med nødværk</v>
          </cell>
        </row>
        <row r="284">
          <cell r="P284" t="str">
            <v>Laboratorieopvask/laboratorium</v>
          </cell>
        </row>
        <row r="285">
          <cell r="P285" t="str">
            <v>Lagerstyring</v>
          </cell>
        </row>
        <row r="286">
          <cell r="P286" t="str">
            <v>Landsdækkende opgave</v>
          </cell>
        </row>
        <row r="287">
          <cell r="P287" t="str">
            <v>Laparoskopisk</v>
          </cell>
        </row>
        <row r="288">
          <cell r="P288" t="str">
            <v>Ledelse</v>
          </cell>
        </row>
        <row r="289">
          <cell r="P289" t="str">
            <v>Ledelse flyverfunktion</v>
          </cell>
        </row>
        <row r="290">
          <cell r="P290" t="str">
            <v>Ledelse på fl. geografier</v>
          </cell>
        </row>
        <row r="291">
          <cell r="P291" t="str">
            <v>Ledelseserfaring</v>
          </cell>
        </row>
        <row r="292">
          <cell r="P292" t="str">
            <v>Ledelsesmæssig kvalifikation</v>
          </cell>
        </row>
        <row r="293">
          <cell r="P293" t="str">
            <v>Ledelsesmæssige sekretæropg.</v>
          </cell>
        </row>
        <row r="294">
          <cell r="P294" t="str">
            <v>Ledelsesopgaver</v>
          </cell>
        </row>
        <row r="295">
          <cell r="P295" t="str">
            <v>Ledelsestillæg/funk</v>
          </cell>
        </row>
        <row r="296">
          <cell r="P296" t="str">
            <v>Lederuddannelse</v>
          </cell>
        </row>
        <row r="297">
          <cell r="P297" t="str">
            <v>Lokal aftalt grundløn</v>
          </cell>
        </row>
        <row r="298">
          <cell r="P298" t="str">
            <v>Lokalkendskab</v>
          </cell>
        </row>
        <row r="299">
          <cell r="P299" t="str">
            <v>Lukket/sikret tillæg</v>
          </cell>
        </row>
        <row r="300">
          <cell r="P300" t="str">
            <v>Lymfødembehand.</v>
          </cell>
        </row>
        <row r="301">
          <cell r="P301" t="str">
            <v>Lægelig konsulent</v>
          </cell>
        </row>
        <row r="302">
          <cell r="P302" t="str">
            <v>Lægeligt ansvar</v>
          </cell>
        </row>
        <row r="303">
          <cell r="P303" t="str">
            <v>Løfteinstruktør</v>
          </cell>
        </row>
        <row r="304">
          <cell r="P304" t="str">
            <v>Løn- og personalefunktion</v>
          </cell>
        </row>
        <row r="305">
          <cell r="P305" t="str">
            <v>Lønanc. aftale</v>
          </cell>
        </row>
        <row r="306">
          <cell r="P306" t="str">
            <v>Lønforhandling 1. april 2006</v>
          </cell>
        </row>
        <row r="307">
          <cell r="P307" t="str">
            <v>Lønforhandling 2010</v>
          </cell>
        </row>
        <row r="308">
          <cell r="P308" t="str">
            <v>Løntillæg</v>
          </cell>
        </row>
        <row r="309">
          <cell r="P309" t="str">
            <v>Lønudligning</v>
          </cell>
        </row>
        <row r="310">
          <cell r="P310" t="str">
            <v>Maskinehåndtering</v>
          </cell>
        </row>
        <row r="311">
          <cell r="P311" t="str">
            <v>Maskinkendskab</v>
          </cell>
        </row>
        <row r="312">
          <cell r="P312" t="str">
            <v>Masteruddannelse</v>
          </cell>
        </row>
        <row r="313">
          <cell r="P313" t="str">
            <v>Medicin og/eller fødevareansv.</v>
          </cell>
        </row>
        <row r="314">
          <cell r="P314" t="str">
            <v>Medicinansvar</v>
          </cell>
        </row>
        <row r="315">
          <cell r="P315" t="str">
            <v>Medicinansvarlig</v>
          </cell>
        </row>
        <row r="316">
          <cell r="P316" t="str">
            <v>Medicinkursus</v>
          </cell>
        </row>
        <row r="317">
          <cell r="P317" t="str">
            <v>Medicinservice</v>
          </cell>
        </row>
        <row r="318">
          <cell r="P318" t="str">
            <v>MED-udvalg</v>
          </cell>
        </row>
        <row r="319">
          <cell r="P319" t="str">
            <v>Mentorfunktion</v>
          </cell>
        </row>
        <row r="320">
          <cell r="P320" t="str">
            <v>Merarbejde, jfr. aftale</v>
          </cell>
        </row>
        <row r="321">
          <cell r="P321" t="str">
            <v>Merkonom</v>
          </cell>
        </row>
        <row r="322">
          <cell r="P322" t="str">
            <v>Midlertidigt ulempetillæg</v>
          </cell>
        </row>
        <row r="323">
          <cell r="P323" t="str">
            <v>Miljø</v>
          </cell>
        </row>
        <row r="324">
          <cell r="P324" t="str">
            <v>Misbrugscentre</v>
          </cell>
        </row>
        <row r="325">
          <cell r="P325" t="str">
            <v>Misbrugstillæg</v>
          </cell>
        </row>
        <row r="326">
          <cell r="P326" t="str">
            <v>Mistet arb.tids.best. tillæg</v>
          </cell>
        </row>
        <row r="327">
          <cell r="P327" t="str">
            <v>Motivation</v>
          </cell>
        </row>
        <row r="328">
          <cell r="P328" t="str">
            <v>MR-funktion</v>
          </cell>
        </row>
        <row r="329">
          <cell r="P329" t="str">
            <v>MR-scanner</v>
          </cell>
        </row>
        <row r="330">
          <cell r="P330" t="str">
            <v>Mærkning af uniformer</v>
          </cell>
        </row>
        <row r="331">
          <cell r="P331" t="str">
            <v>Møder og kursus</v>
          </cell>
        </row>
        <row r="332">
          <cell r="P332" t="str">
            <v>Nattevagt</v>
          </cell>
        </row>
        <row r="333">
          <cell r="P333" t="str">
            <v>Nefrologi</v>
          </cell>
        </row>
        <row r="334">
          <cell r="P334" t="str">
            <v>Neonataludstyr</v>
          </cell>
        </row>
        <row r="335">
          <cell r="P335" t="str">
            <v>Nerveledning AIDP</v>
          </cell>
        </row>
        <row r="336">
          <cell r="P336" t="str">
            <v>Netværksadministrator</v>
          </cell>
        </row>
        <row r="337">
          <cell r="P337" t="str">
            <v>Neurologi</v>
          </cell>
        </row>
        <row r="338">
          <cell r="P338" t="str">
            <v>Neuropædiatri</v>
          </cell>
        </row>
        <row r="339">
          <cell r="P339" t="str">
            <v>NLP - videreuddannelse</v>
          </cell>
        </row>
        <row r="340">
          <cell r="P340" t="str">
            <v>Nærm. aft. funktionsp.</v>
          </cell>
        </row>
        <row r="341">
          <cell r="P341" t="str">
            <v>Nøgleperson</v>
          </cell>
        </row>
        <row r="342">
          <cell r="P342" t="str">
            <v>Nøgleperson medicoteknisk udst</v>
          </cell>
        </row>
        <row r="343">
          <cell r="P343" t="str">
            <v>OLAU 1</v>
          </cell>
        </row>
        <row r="344">
          <cell r="P344" t="str">
            <v>Områdeledelse</v>
          </cell>
        </row>
        <row r="345">
          <cell r="P345" t="str">
            <v>Omsorgsmedhjælperuddannelsen</v>
          </cell>
        </row>
        <row r="346">
          <cell r="P346" t="str">
            <v>Omstillingsfunktion</v>
          </cell>
        </row>
        <row r="347">
          <cell r="P347" t="str">
            <v>Omstillingsparathed</v>
          </cell>
        </row>
        <row r="348">
          <cell r="P348" t="str">
            <v>OP</v>
          </cell>
        </row>
        <row r="349">
          <cell r="P349" t="str">
            <v>Opgave med katastrofeberedskab</v>
          </cell>
        </row>
        <row r="350">
          <cell r="P350" t="str">
            <v>Opgaveløsning</v>
          </cell>
        </row>
        <row r="351">
          <cell r="P351" t="str">
            <v>Opgaver inden for eget jobfelt</v>
          </cell>
        </row>
        <row r="352">
          <cell r="P352" t="str">
            <v>Opgaver uden for eget jobfelt</v>
          </cell>
        </row>
        <row r="353">
          <cell r="P353" t="str">
            <v>Opgavevaretagelse</v>
          </cell>
        </row>
        <row r="354">
          <cell r="P354" t="str">
            <v>Opskolingstillæg</v>
          </cell>
        </row>
        <row r="355">
          <cell r="P355" t="str">
            <v>OPUS og GS-åben</v>
          </cell>
        </row>
        <row r="356">
          <cell r="P356" t="str">
            <v>Opvaskefunk. i afd.køk/sengeaf</v>
          </cell>
        </row>
        <row r="357">
          <cell r="P357" t="str">
            <v>Organiserings- og samarb.evne</v>
          </cell>
        </row>
        <row r="358">
          <cell r="P358" t="str">
            <v>Overblik</v>
          </cell>
        </row>
        <row r="359">
          <cell r="P359" t="str">
            <v>Overbygningskursus</v>
          </cell>
        </row>
        <row r="360">
          <cell r="P360" t="str">
            <v>Overenskomst 1. april 2005</v>
          </cell>
        </row>
        <row r="361">
          <cell r="P361" t="str">
            <v>Overenskomst 1. april 2006</v>
          </cell>
        </row>
        <row r="362">
          <cell r="P362" t="str">
            <v>Overgangstillæg</v>
          </cell>
        </row>
        <row r="363">
          <cell r="P363" t="str">
            <v>Overordnede opgaver</v>
          </cell>
        </row>
        <row r="364">
          <cell r="P364" t="str">
            <v>Palliative område</v>
          </cell>
        </row>
        <row r="365">
          <cell r="P365" t="str">
            <v>Palliativt ekspertteam</v>
          </cell>
        </row>
        <row r="366">
          <cell r="P366" t="str">
            <v>Patientrådgiver</v>
          </cell>
        </row>
        <row r="367">
          <cell r="P367" t="str">
            <v>Patientsikkerhed</v>
          </cell>
        </row>
        <row r="368">
          <cell r="P368" t="str">
            <v>Patologisk</v>
          </cell>
        </row>
        <row r="369">
          <cell r="P369" t="str">
            <v>Patsec administrator/superbrug</v>
          </cell>
        </row>
        <row r="370">
          <cell r="P370" t="str">
            <v>Pers. og udd.komp.</v>
          </cell>
        </row>
        <row r="371">
          <cell r="P371" t="str">
            <v>Pers. till. m. pens.</v>
          </cell>
        </row>
        <row r="372">
          <cell r="P372" t="str">
            <v>Pers. till. u. pens.</v>
          </cell>
        </row>
        <row r="373">
          <cell r="P373" t="str">
            <v>Pers.tillæg ovk. 08</v>
          </cell>
        </row>
        <row r="374">
          <cell r="P374" t="str">
            <v>Pers.tillæg stedtill.</v>
          </cell>
        </row>
        <row r="375">
          <cell r="P375" t="str">
            <v>Personlig kompetence</v>
          </cell>
        </row>
        <row r="376">
          <cell r="P376" t="str">
            <v>Personlig ord. vedr. TR funk.</v>
          </cell>
        </row>
        <row r="377">
          <cell r="P377" t="str">
            <v>Personlig ordning</v>
          </cell>
        </row>
        <row r="378">
          <cell r="P378" t="str">
            <v>Personlig ordning - modregning</v>
          </cell>
        </row>
        <row r="379">
          <cell r="P379" t="str">
            <v>Personlig/klinisk kompetence</v>
          </cell>
        </row>
        <row r="380">
          <cell r="P380" t="str">
            <v>Personlige kval./engagement</v>
          </cell>
        </row>
        <row r="381">
          <cell r="P381" t="str">
            <v>Personlige kvalifikationer</v>
          </cell>
        </row>
        <row r="382">
          <cell r="P382" t="str">
            <v>Personligt pr 1.4.03 overensk.</v>
          </cell>
        </row>
        <row r="383">
          <cell r="P383" t="str">
            <v>Personligt tillæg</v>
          </cell>
        </row>
        <row r="384">
          <cell r="P384" t="str">
            <v>Personligt tillæg/kapel</v>
          </cell>
        </row>
        <row r="385">
          <cell r="P385" t="str">
            <v>Ph.D.grad</v>
          </cell>
        </row>
        <row r="386">
          <cell r="P386" t="str">
            <v>Pilehus I,II, luk/sikr</v>
          </cell>
        </row>
        <row r="387">
          <cell r="P387" t="str">
            <v>Planlægning</v>
          </cell>
        </row>
        <row r="388">
          <cell r="P388" t="str">
            <v>Platangårdstillæg</v>
          </cell>
        </row>
        <row r="389">
          <cell r="P389" t="str">
            <v>PO Superbrugerorg. 2016</v>
          </cell>
        </row>
        <row r="390">
          <cell r="P390" t="str">
            <v>Portør der indgår i Vagtrul</v>
          </cell>
        </row>
        <row r="391">
          <cell r="P391" t="str">
            <v>Portør i kørselsteam</v>
          </cell>
        </row>
        <row r="392">
          <cell r="P392" t="str">
            <v>Positiv indstilling til arbj.</v>
          </cell>
        </row>
        <row r="393">
          <cell r="P393" t="str">
            <v>Post</v>
          </cell>
        </row>
        <row r="394">
          <cell r="P394" t="str">
            <v>Praktikansvarlig/oplæring</v>
          </cell>
        </row>
        <row r="395">
          <cell r="P395" t="str">
            <v>Praktikleder</v>
          </cell>
        </row>
        <row r="396">
          <cell r="P396" t="str">
            <v>Praktikvederlag</v>
          </cell>
        </row>
        <row r="397">
          <cell r="P397" t="str">
            <v>Praktikvejleder</v>
          </cell>
        </row>
        <row r="398">
          <cell r="P398" t="str">
            <v>Projekt</v>
          </cell>
        </row>
        <row r="399">
          <cell r="P399" t="str">
            <v>Projektlederuddannelse</v>
          </cell>
        </row>
        <row r="400">
          <cell r="P400" t="str">
            <v>Psykiatritillæg</v>
          </cell>
        </row>
        <row r="401">
          <cell r="P401" t="str">
            <v>Pædagogisk diplom uddannelse</v>
          </cell>
        </row>
        <row r="402">
          <cell r="P402" t="str">
            <v>Pædagogiske/administrative opg</v>
          </cell>
        </row>
        <row r="403">
          <cell r="P403" t="str">
            <v>Pædiatri</v>
          </cell>
        </row>
        <row r="404">
          <cell r="P404" t="str">
            <v>Regional registreringspraksis</v>
          </cell>
        </row>
        <row r="405">
          <cell r="P405" t="str">
            <v>Rekrutteringstillæg</v>
          </cell>
        </row>
        <row r="406">
          <cell r="P406" t="str">
            <v>Relevant efterudd.</v>
          </cell>
        </row>
        <row r="407">
          <cell r="P407" t="str">
            <v>Relevant erfa fra tidl. besk.</v>
          </cell>
        </row>
        <row r="408">
          <cell r="P408" t="str">
            <v>Relevant erfaring og videreudd</v>
          </cell>
        </row>
        <row r="409">
          <cell r="P409" t="str">
            <v>Relevant erhvervserfaring</v>
          </cell>
        </row>
        <row r="410">
          <cell r="P410" t="str">
            <v>Relevant teoretisk viden</v>
          </cell>
        </row>
        <row r="411">
          <cell r="P411" t="str">
            <v>Relevant uddannelse</v>
          </cell>
        </row>
        <row r="412">
          <cell r="P412" t="str">
            <v>Relevant viden</v>
          </cell>
        </row>
        <row r="413">
          <cell r="P413" t="str">
            <v>Relevante kompetencer</v>
          </cell>
        </row>
        <row r="414">
          <cell r="P414" t="str">
            <v>Rengøring</v>
          </cell>
        </row>
        <row r="415">
          <cell r="P415" t="str">
            <v>Rengøring af off. toiletter</v>
          </cell>
        </row>
        <row r="416">
          <cell r="P416" t="str">
            <v>Ressourceperson</v>
          </cell>
        </row>
        <row r="417">
          <cell r="P417" t="str">
            <v>Resultatorienteret</v>
          </cell>
        </row>
        <row r="418">
          <cell r="P418" t="str">
            <v>Ris/Pacs</v>
          </cell>
        </row>
        <row r="419">
          <cell r="P419" t="str">
            <v>Rutine</v>
          </cell>
        </row>
        <row r="420">
          <cell r="P420" t="str">
            <v>Rygestopinstruktør</v>
          </cell>
        </row>
        <row r="421">
          <cell r="P421" t="str">
            <v>Røntgen</v>
          </cell>
        </row>
        <row r="422">
          <cell r="P422" t="str">
            <v>Rådgivning og vejledning</v>
          </cell>
        </row>
        <row r="423">
          <cell r="P423" t="str">
            <v>Rådighedsfunktion</v>
          </cell>
        </row>
        <row r="424">
          <cell r="P424" t="str">
            <v>Rådighedstillæg</v>
          </cell>
        </row>
        <row r="425">
          <cell r="P425" t="str">
            <v>Sagsbehandling/forhandling</v>
          </cell>
        </row>
        <row r="426">
          <cell r="P426" t="str">
            <v>Samarbejdsevne</v>
          </cell>
        </row>
        <row r="427">
          <cell r="P427" t="str">
            <v>Sammedagskirurgi</v>
          </cell>
        </row>
        <row r="428">
          <cell r="P428" t="str">
            <v>Scopi</v>
          </cell>
        </row>
        <row r="429">
          <cell r="P429" t="str">
            <v>Sekretær for afdelingsledelse</v>
          </cell>
        </row>
        <row r="430">
          <cell r="P430" t="str">
            <v>Sekretærfunktion</v>
          </cell>
        </row>
        <row r="431">
          <cell r="P431" t="str">
            <v>Seksualvejledertillæg</v>
          </cell>
        </row>
        <row r="432">
          <cell r="P432" t="str">
            <v>Selvstyrende teams</v>
          </cell>
        </row>
        <row r="433">
          <cell r="P433" t="str">
            <v>Selvstændig opgaveløsning</v>
          </cell>
        </row>
        <row r="434">
          <cell r="P434" t="str">
            <v>Selvstændighed</v>
          </cell>
        </row>
        <row r="435">
          <cell r="P435" t="str">
            <v>Sengeredning</v>
          </cell>
        </row>
        <row r="436">
          <cell r="P436" t="str">
            <v>Servering på afdelingerne</v>
          </cell>
        </row>
        <row r="437">
          <cell r="P437" t="str">
            <v>Serviceassistentuddannelse</v>
          </cell>
        </row>
        <row r="438">
          <cell r="P438" t="str">
            <v>Servicekoncept</v>
          </cell>
        </row>
        <row r="439">
          <cell r="P439" t="str">
            <v>Servicemålopgaver</v>
          </cell>
        </row>
        <row r="440">
          <cell r="P440" t="str">
            <v>Servicering</v>
          </cell>
        </row>
        <row r="441">
          <cell r="P441" t="str">
            <v>Sikkerhed i form af obs. m.v.</v>
          </cell>
        </row>
        <row r="442">
          <cell r="P442" t="str">
            <v>Sikkerhedsleder</v>
          </cell>
        </row>
        <row r="443">
          <cell r="P443" t="str">
            <v>Sikringstillæg</v>
          </cell>
        </row>
        <row r="444">
          <cell r="P444" t="str">
            <v>Skadestue</v>
          </cell>
        </row>
        <row r="445">
          <cell r="P445" t="str">
            <v>Skiltning</v>
          </cell>
        </row>
        <row r="446">
          <cell r="P446" t="str">
            <v>Skinnefremstilling</v>
          </cell>
        </row>
        <row r="447">
          <cell r="P447" t="str">
            <v>Skrankefunktion</v>
          </cell>
        </row>
        <row r="448">
          <cell r="P448" t="str">
            <v>Smuds-/genetillæg</v>
          </cell>
        </row>
        <row r="449">
          <cell r="P449" t="str">
            <v>Snerydning/glatføre</v>
          </cell>
        </row>
        <row r="450">
          <cell r="P450" t="str">
            <v>Socialfaglig koordinator</v>
          </cell>
        </row>
        <row r="451">
          <cell r="P451" t="str">
            <v>Socialt engagement</v>
          </cell>
        </row>
        <row r="452">
          <cell r="P452" t="str">
            <v>Souschef</v>
          </cell>
        </row>
        <row r="453">
          <cell r="P453" t="str">
            <v>Souschef  pers.</v>
          </cell>
        </row>
        <row r="454">
          <cell r="P454" t="str">
            <v>Speciale</v>
          </cell>
        </row>
        <row r="455">
          <cell r="P455" t="str">
            <v>Specialeansvarlig</v>
          </cell>
        </row>
        <row r="456">
          <cell r="P456" t="str">
            <v>Specialfunktion</v>
          </cell>
        </row>
        <row r="457">
          <cell r="P457" t="str">
            <v>Specialist</v>
          </cell>
        </row>
        <row r="458">
          <cell r="P458" t="str">
            <v>Specialkonsulent</v>
          </cell>
        </row>
        <row r="459">
          <cell r="P459" t="str">
            <v>Specialuddannelse</v>
          </cell>
        </row>
        <row r="460">
          <cell r="P460" t="str">
            <v>Stabil medarbejder</v>
          </cell>
        </row>
        <row r="461">
          <cell r="P461" t="str">
            <v>Statistiksystem</v>
          </cell>
        </row>
        <row r="462">
          <cell r="P462" t="str">
            <v>Stedfortræderfunktion</v>
          </cell>
        </row>
        <row r="463">
          <cell r="P463" t="str">
            <v>Steril</v>
          </cell>
        </row>
        <row r="464">
          <cell r="P464" t="str">
            <v>Sterilassistenteksamen</v>
          </cell>
        </row>
        <row r="465">
          <cell r="P465" t="str">
            <v>Stillings- og funktionsbeskriv</v>
          </cell>
        </row>
        <row r="466">
          <cell r="P466" t="str">
            <v>Stor ansvarlighed -engagement</v>
          </cell>
        </row>
        <row r="467">
          <cell r="P467" t="str">
            <v>Stort afsnit/afdeling</v>
          </cell>
        </row>
        <row r="468">
          <cell r="P468" t="str">
            <v>Stort og veludført arbejde</v>
          </cell>
        </row>
        <row r="469">
          <cell r="P469" t="str">
            <v>Stort værksted</v>
          </cell>
        </row>
        <row r="470">
          <cell r="P470" t="str">
            <v>Studerende</v>
          </cell>
        </row>
        <row r="471">
          <cell r="P471" t="str">
            <v>Støttefunktion</v>
          </cell>
        </row>
        <row r="472">
          <cell r="P472" t="str">
            <v>Superbruger</v>
          </cell>
        </row>
        <row r="473">
          <cell r="P473" t="str">
            <v>Supervision</v>
          </cell>
        </row>
        <row r="474">
          <cell r="P474" t="str">
            <v>Supervisortillæg</v>
          </cell>
        </row>
        <row r="475">
          <cell r="P475" t="str">
            <v>Support Opus-medicin</v>
          </cell>
        </row>
        <row r="476">
          <cell r="P476" t="str">
            <v>Sygeplejefaglig vejlederudd.</v>
          </cell>
        </row>
        <row r="477">
          <cell r="P477" t="str">
            <v>Sygeplejefagligt ansvar</v>
          </cell>
        </row>
        <row r="478">
          <cell r="P478" t="str">
            <v>Systemadministrator</v>
          </cell>
        </row>
        <row r="479">
          <cell r="P479" t="str">
            <v>Systemansvarlig miljøaffald</v>
          </cell>
        </row>
        <row r="480">
          <cell r="P480" t="str">
            <v>Særlig erfaring</v>
          </cell>
        </row>
        <row r="481">
          <cell r="P481" t="str">
            <v>Særlig funktion</v>
          </cell>
        </row>
        <row r="482">
          <cell r="P482" t="str">
            <v>Særlig plejekrævende</v>
          </cell>
        </row>
        <row r="483">
          <cell r="P483" t="str">
            <v>Særlige funktioner</v>
          </cell>
        </row>
        <row r="484">
          <cell r="P484" t="str">
            <v>Særlige kompetencer</v>
          </cell>
        </row>
        <row r="485">
          <cell r="P485" t="str">
            <v>Særlige opgaver</v>
          </cell>
        </row>
        <row r="486">
          <cell r="P486" t="str">
            <v>Særligt ansvar</v>
          </cell>
        </row>
        <row r="487">
          <cell r="P487" t="str">
            <v>Særligt arbejdsområde</v>
          </cell>
        </row>
        <row r="488">
          <cell r="P488" t="str">
            <v>Særligt tillæg</v>
          </cell>
        </row>
        <row r="489">
          <cell r="P489" t="str">
            <v>Sårpleje, erfaring</v>
          </cell>
        </row>
        <row r="490">
          <cell r="P490" t="str">
            <v>Sårsygeplejerske</v>
          </cell>
        </row>
        <row r="491">
          <cell r="P491" t="str">
            <v>T-doc system</v>
          </cell>
        </row>
        <row r="492">
          <cell r="P492" t="str">
            <v>T-dok system</v>
          </cell>
        </row>
        <row r="493">
          <cell r="P493" t="str">
            <v>Teamansvarlig</v>
          </cell>
        </row>
        <row r="494">
          <cell r="P494" t="str">
            <v>Teamarbejde</v>
          </cell>
        </row>
        <row r="495">
          <cell r="P495" t="str">
            <v>Teamledelse</v>
          </cell>
        </row>
        <row r="496">
          <cell r="P496" t="str">
            <v>Teammedarbejder</v>
          </cell>
        </row>
        <row r="497">
          <cell r="P497" t="str">
            <v>Teamterapeut palliation</v>
          </cell>
        </row>
        <row r="498">
          <cell r="P498" t="str">
            <v>Tekniker</v>
          </cell>
        </row>
        <row r="499">
          <cell r="P499" t="str">
            <v>Teknikeropgaver</v>
          </cell>
        </row>
        <row r="500">
          <cell r="P500" t="str">
            <v>Telefoniansvarlig</v>
          </cell>
        </row>
        <row r="501">
          <cell r="P501" t="str">
            <v>Telefonisttillæg</v>
          </cell>
        </row>
        <row r="502">
          <cell r="P502" t="str">
            <v>Telefonvagt</v>
          </cell>
        </row>
        <row r="503">
          <cell r="P503" t="str">
            <v>Teoretisk komp. ift. ledelse</v>
          </cell>
        </row>
        <row r="504">
          <cell r="P504" t="str">
            <v>Test af autoklaver</v>
          </cell>
        </row>
        <row r="505">
          <cell r="P505" t="str">
            <v>Tidsbegrænset tillæg</v>
          </cell>
        </row>
        <row r="506">
          <cell r="P506" t="str">
            <v>Tilkaldevagtordning</v>
          </cell>
        </row>
        <row r="507">
          <cell r="P507" t="str">
            <v>Tillidsrepræsentant</v>
          </cell>
        </row>
        <row r="508">
          <cell r="P508" t="str">
            <v>Tillidsrepræsentantuddannelse</v>
          </cell>
        </row>
        <row r="509">
          <cell r="P509" t="str">
            <v>Tillæg</v>
          </cell>
        </row>
        <row r="510">
          <cell r="P510" t="str">
            <v>Tillæg ej færdigforhandlet</v>
          </cell>
        </row>
        <row r="511">
          <cell r="P511" t="str">
            <v>Tillæg pensionsbidrag</v>
          </cell>
        </row>
        <row r="512">
          <cell r="P512" t="str">
            <v>Tillæg til grundløn</v>
          </cell>
        </row>
        <row r="513">
          <cell r="P513" t="str">
            <v>Tillæg til modregning</v>
          </cell>
        </row>
        <row r="514">
          <cell r="P514" t="str">
            <v>Tilsyn og service</v>
          </cell>
        </row>
        <row r="515">
          <cell r="P515" t="str">
            <v>Tjeneste på café</v>
          </cell>
        </row>
        <row r="516">
          <cell r="P516" t="str">
            <v>Tovholderfunktion</v>
          </cell>
        </row>
        <row r="517">
          <cell r="P517" t="str">
            <v>TR forhandlingskompetence</v>
          </cell>
        </row>
        <row r="518">
          <cell r="P518" t="str">
            <v>Trackit ambulatory EEG system</v>
          </cell>
        </row>
        <row r="519">
          <cell r="P519" t="str">
            <v>Transport</v>
          </cell>
        </row>
        <row r="520">
          <cell r="P520" t="str">
            <v>Traume</v>
          </cell>
        </row>
        <row r="521">
          <cell r="P521" t="str">
            <v>Træning på hold</v>
          </cell>
        </row>
        <row r="522">
          <cell r="P522" t="str">
            <v>Tunge patienter</v>
          </cell>
        </row>
        <row r="523">
          <cell r="P523" t="str">
            <v>Turnustillæg</v>
          </cell>
        </row>
        <row r="524">
          <cell r="P524" t="str">
            <v>Tværfagligt samarbejde</v>
          </cell>
        </row>
        <row r="525">
          <cell r="P525" t="str">
            <v>Tværgående arbejdsopgaver</v>
          </cell>
        </row>
        <row r="526">
          <cell r="P526" t="str">
            <v>Udadreagerende klienter</v>
          </cell>
        </row>
        <row r="527">
          <cell r="P527" t="str">
            <v>Udd. og vejledningsopgaver</v>
          </cell>
        </row>
        <row r="528">
          <cell r="P528" t="str">
            <v>Uddannelse før ansættelsen</v>
          </cell>
        </row>
        <row r="529">
          <cell r="P529" t="str">
            <v>Uddannelse som PAS-koordinator</v>
          </cell>
        </row>
        <row r="530">
          <cell r="P530" t="str">
            <v>Uddannelse, Kandidat</v>
          </cell>
        </row>
        <row r="531">
          <cell r="P531" t="str">
            <v>Uddannelse/erfaring</v>
          </cell>
        </row>
        <row r="532">
          <cell r="P532" t="str">
            <v>Uddannelser</v>
          </cell>
        </row>
        <row r="533">
          <cell r="P533" t="str">
            <v>Uddannelsesansvarlig</v>
          </cell>
        </row>
        <row r="534">
          <cell r="P534" t="str">
            <v>Uddannelsesfunktion</v>
          </cell>
        </row>
        <row r="535">
          <cell r="P535" t="str">
            <v>Uden for rul</v>
          </cell>
        </row>
        <row r="536">
          <cell r="P536" t="str">
            <v>Udligning</v>
          </cell>
        </row>
        <row r="537">
          <cell r="P537" t="str">
            <v>Udligningstillæg ESA-projekt</v>
          </cell>
        </row>
        <row r="538">
          <cell r="P538" t="str">
            <v>Udmøntningsgaranti</v>
          </cell>
        </row>
        <row r="539">
          <cell r="P539" t="str">
            <v>Udv. palliativ enhed</v>
          </cell>
        </row>
        <row r="540">
          <cell r="P540" t="str">
            <v>Udvidede funktioner</v>
          </cell>
        </row>
        <row r="541">
          <cell r="P541" t="str">
            <v>Udvidet ansvarsområde</v>
          </cell>
        </row>
        <row r="542">
          <cell r="P542" t="str">
            <v>Udvidet arbejdsområde</v>
          </cell>
        </row>
        <row r="543">
          <cell r="P543" t="str">
            <v>Udvidet faglig viden/komp.</v>
          </cell>
        </row>
        <row r="544">
          <cell r="P544" t="str">
            <v>Udvidet kompetence</v>
          </cell>
        </row>
        <row r="545">
          <cell r="P545" t="str">
            <v>Udvik./impl. i kvalitetssty.</v>
          </cell>
        </row>
        <row r="546">
          <cell r="P546" t="str">
            <v>Udvikling</v>
          </cell>
        </row>
        <row r="547">
          <cell r="P547" t="str">
            <v>Udvikling/forskning</v>
          </cell>
        </row>
        <row r="548">
          <cell r="P548" t="str">
            <v>Udviklingsinstruktør, afd. niv</v>
          </cell>
        </row>
        <row r="549">
          <cell r="P549" t="str">
            <v>Udviklingsopgaver</v>
          </cell>
        </row>
        <row r="550">
          <cell r="P550" t="str">
            <v>Ultralydsfunktion</v>
          </cell>
        </row>
        <row r="551">
          <cell r="P551" t="str">
            <v>Undervisning</v>
          </cell>
        </row>
        <row r="552">
          <cell r="P552" t="str">
            <v>Undervisningserfaring</v>
          </cell>
        </row>
        <row r="553">
          <cell r="P553" t="str">
            <v>Uniformering</v>
          </cell>
        </row>
        <row r="554">
          <cell r="P554" t="str">
            <v>Vagtarbejde</v>
          </cell>
        </row>
        <row r="555">
          <cell r="P555" t="str">
            <v>Vagtberedskab</v>
          </cell>
        </row>
        <row r="556">
          <cell r="P556" t="str">
            <v>Vagtbærende bioanalytiker</v>
          </cell>
        </row>
        <row r="557">
          <cell r="P557" t="str">
            <v>Vagtplan</v>
          </cell>
        </row>
        <row r="558">
          <cell r="P558" t="str">
            <v>Vagttjeneste</v>
          </cell>
        </row>
        <row r="559">
          <cell r="P559" t="str">
            <v>Vaskemesteruddannelse</v>
          </cell>
        </row>
        <row r="560">
          <cell r="P560" t="str">
            <v>Vedligeholdelse</v>
          </cell>
        </row>
        <row r="561">
          <cell r="P561" t="str">
            <v>Vedligeholdelse af lovstof</v>
          </cell>
        </row>
        <row r="562">
          <cell r="P562" t="str">
            <v>Vejlederfunktion</v>
          </cell>
        </row>
        <row r="563">
          <cell r="P563" t="str">
            <v>Venflon</v>
          </cell>
        </row>
        <row r="564">
          <cell r="P564" t="str">
            <v>Ventilation</v>
          </cell>
        </row>
        <row r="565">
          <cell r="P565" t="str">
            <v>Viden/specialviden</v>
          </cell>
        </row>
        <row r="566">
          <cell r="P566" t="str">
            <v>Vidensdeling</v>
          </cell>
        </row>
        <row r="567">
          <cell r="P567" t="str">
            <v>Videreuddannelse</v>
          </cell>
        </row>
        <row r="568">
          <cell r="P568" t="str">
            <v>Vippelejefunktion</v>
          </cell>
        </row>
        <row r="569">
          <cell r="P569" t="str">
            <v>Visitation og booking</v>
          </cell>
        </row>
        <row r="570">
          <cell r="P570" t="str">
            <v>Visitator</v>
          </cell>
        </row>
        <row r="571">
          <cell r="P571" t="str">
            <v>Vægter</v>
          </cell>
        </row>
        <row r="572">
          <cell r="P572" t="str">
            <v>Webfunktion</v>
          </cell>
        </row>
        <row r="573">
          <cell r="P573" t="str">
            <v>Ændring af kommunegruppe</v>
          </cell>
        </row>
        <row r="574">
          <cell r="P574" t="str">
            <v>Økonomi-/budgetstyring</v>
          </cell>
        </row>
        <row r="575">
          <cell r="P575" t="str">
            <v>Økonomi/produktoins.</v>
          </cell>
        </row>
        <row r="576">
          <cell r="P576" t="str">
            <v>Årligt tillæg</v>
          </cell>
        </row>
      </sheetData>
      <sheetData sheetId="9" refreshError="1"/>
      <sheetData sheetId="10"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  <cell r="I31" t="str">
            <v/>
          </cell>
          <cell r="O31" t="str">
            <v/>
          </cell>
        </row>
        <row r="32">
          <cell r="A32" t="str">
            <v/>
          </cell>
          <cell r="I32" t="str">
            <v/>
          </cell>
          <cell r="O32" t="str">
            <v/>
          </cell>
        </row>
        <row r="33">
          <cell r="A33" t="str">
            <v/>
          </cell>
          <cell r="I33" t="str">
            <v/>
          </cell>
          <cell r="O33" t="str">
            <v/>
          </cell>
        </row>
        <row r="34">
          <cell r="A34" t="str">
            <v/>
          </cell>
          <cell r="I34" t="str">
            <v/>
          </cell>
          <cell r="O34" t="str">
            <v/>
          </cell>
        </row>
        <row r="35">
          <cell r="A35" t="str">
            <v/>
          </cell>
          <cell r="I35" t="str">
            <v/>
          </cell>
          <cell r="O35" t="str">
            <v/>
          </cell>
        </row>
        <row r="36">
          <cell r="A36" t="str">
            <v/>
          </cell>
          <cell r="I36" t="str">
            <v/>
          </cell>
          <cell r="O36" t="str">
            <v/>
          </cell>
        </row>
        <row r="37">
          <cell r="A37" t="str">
            <v/>
          </cell>
          <cell r="I37" t="str">
            <v/>
          </cell>
          <cell r="O37" t="str">
            <v/>
          </cell>
        </row>
        <row r="38">
          <cell r="A38" t="str">
            <v/>
          </cell>
          <cell r="I38" t="str">
            <v/>
          </cell>
          <cell r="O38" t="str">
            <v/>
          </cell>
        </row>
        <row r="39">
          <cell r="A39" t="str">
            <v/>
          </cell>
          <cell r="I39" t="str">
            <v/>
          </cell>
          <cell r="O39" t="str">
            <v/>
          </cell>
        </row>
        <row r="40">
          <cell r="A40" t="str">
            <v/>
          </cell>
          <cell r="I40" t="str">
            <v/>
          </cell>
          <cell r="O40" t="str">
            <v/>
          </cell>
        </row>
        <row r="41">
          <cell r="A41" t="str">
            <v/>
          </cell>
          <cell r="I41" t="str">
            <v/>
          </cell>
          <cell r="O41" t="str">
            <v/>
          </cell>
        </row>
        <row r="42">
          <cell r="A42" t="str">
            <v/>
          </cell>
          <cell r="I42" t="str">
            <v/>
          </cell>
        </row>
        <row r="43">
          <cell r="A43" t="str">
            <v/>
          </cell>
          <cell r="I43" t="str">
            <v/>
          </cell>
        </row>
        <row r="44">
          <cell r="A44" t="str">
            <v/>
          </cell>
          <cell r="I44" t="str">
            <v/>
          </cell>
        </row>
        <row r="45">
          <cell r="A45" t="str">
            <v/>
          </cell>
          <cell r="I45" t="str">
            <v/>
          </cell>
        </row>
        <row r="46">
          <cell r="A46" t="str">
            <v/>
          </cell>
          <cell r="I46" t="str">
            <v/>
          </cell>
        </row>
        <row r="47">
          <cell r="A47" t="str">
            <v/>
          </cell>
          <cell r="I47" t="str">
            <v/>
          </cell>
        </row>
        <row r="48">
          <cell r="A48" t="str">
            <v/>
          </cell>
          <cell r="I48" t="str">
            <v/>
          </cell>
        </row>
        <row r="49">
          <cell r="A49" t="str">
            <v/>
          </cell>
          <cell r="I49" t="str">
            <v/>
          </cell>
        </row>
        <row r="50">
          <cell r="A50" t="str">
            <v/>
          </cell>
          <cell r="I50" t="str">
            <v/>
          </cell>
        </row>
        <row r="51">
          <cell r="A51" t="str">
            <v/>
          </cell>
          <cell r="I51" t="str">
            <v/>
          </cell>
        </row>
        <row r="52">
          <cell r="A52" t="str">
            <v/>
          </cell>
          <cell r="I52" t="str">
            <v/>
          </cell>
        </row>
        <row r="53">
          <cell r="A53" t="str">
            <v/>
          </cell>
          <cell r="I53" t="str">
            <v/>
          </cell>
        </row>
        <row r="54">
          <cell r="A54" t="str">
            <v/>
          </cell>
          <cell r="I54" t="str">
            <v/>
          </cell>
        </row>
        <row r="55">
          <cell r="A55" t="str">
            <v/>
          </cell>
          <cell r="I55" t="str">
            <v/>
          </cell>
        </row>
        <row r="56">
          <cell r="A56" t="str">
            <v/>
          </cell>
          <cell r="I56" t="str">
            <v/>
          </cell>
        </row>
        <row r="57">
          <cell r="A57" t="str">
            <v/>
          </cell>
          <cell r="I57" t="str">
            <v/>
          </cell>
        </row>
        <row r="58">
          <cell r="A58" t="str">
            <v/>
          </cell>
          <cell r="I58" t="str">
            <v/>
          </cell>
        </row>
        <row r="59">
          <cell r="A59" t="str">
            <v/>
          </cell>
          <cell r="I59" t="str">
            <v/>
          </cell>
        </row>
        <row r="60">
          <cell r="A60" t="str">
            <v/>
          </cell>
          <cell r="I60" t="str">
            <v/>
          </cell>
        </row>
        <row r="61">
          <cell r="A61" t="str">
            <v/>
          </cell>
          <cell r="I61" t="str">
            <v/>
          </cell>
        </row>
        <row r="62">
          <cell r="A62" t="str">
            <v/>
          </cell>
          <cell r="I62" t="str">
            <v/>
          </cell>
        </row>
        <row r="63">
          <cell r="A63" t="str">
            <v/>
          </cell>
          <cell r="I63" t="str">
            <v/>
          </cell>
        </row>
        <row r="64">
          <cell r="A64" t="str">
            <v/>
          </cell>
          <cell r="I64" t="str">
            <v/>
          </cell>
        </row>
        <row r="65">
          <cell r="A65" t="str">
            <v/>
          </cell>
          <cell r="I65" t="str">
            <v/>
          </cell>
        </row>
        <row r="66">
          <cell r="A66" t="str">
            <v/>
          </cell>
          <cell r="I66" t="str">
            <v/>
          </cell>
        </row>
        <row r="67">
          <cell r="A67" t="str">
            <v/>
          </cell>
          <cell r="I67" t="str">
            <v/>
          </cell>
        </row>
        <row r="68">
          <cell r="A68" t="str">
            <v/>
          </cell>
          <cell r="I68" t="str">
            <v/>
          </cell>
        </row>
        <row r="69">
          <cell r="A69" t="str">
            <v/>
          </cell>
          <cell r="I69" t="str">
            <v/>
          </cell>
        </row>
        <row r="70">
          <cell r="A70" t="str">
            <v/>
          </cell>
          <cell r="I70" t="str">
            <v/>
          </cell>
        </row>
        <row r="71">
          <cell r="A71" t="str">
            <v/>
          </cell>
          <cell r="I71" t="str">
            <v/>
          </cell>
        </row>
        <row r="72">
          <cell r="A72" t="str">
            <v/>
          </cell>
          <cell r="I72" t="str">
            <v/>
          </cell>
        </row>
        <row r="73">
          <cell r="A73" t="str">
            <v/>
          </cell>
          <cell r="I73" t="str">
            <v/>
          </cell>
        </row>
        <row r="74">
          <cell r="A74" t="str">
            <v/>
          </cell>
          <cell r="I74" t="str">
            <v/>
          </cell>
        </row>
        <row r="75">
          <cell r="A75" t="str">
            <v/>
          </cell>
          <cell r="I75" t="str">
            <v/>
          </cell>
        </row>
        <row r="76">
          <cell r="A76" t="str">
            <v/>
          </cell>
          <cell r="I76" t="str">
            <v/>
          </cell>
        </row>
        <row r="77">
          <cell r="A77" t="str">
            <v/>
          </cell>
          <cell r="I77" t="str">
            <v/>
          </cell>
        </row>
        <row r="78">
          <cell r="A78" t="str">
            <v/>
          </cell>
          <cell r="I78" t="str">
            <v/>
          </cell>
        </row>
        <row r="79">
          <cell r="A79" t="str">
            <v/>
          </cell>
          <cell r="I79" t="str">
            <v/>
          </cell>
        </row>
        <row r="80">
          <cell r="A80" t="str">
            <v/>
          </cell>
          <cell r="I80" t="str">
            <v/>
          </cell>
        </row>
        <row r="81">
          <cell r="A81" t="str">
            <v/>
          </cell>
          <cell r="I81" t="str">
            <v/>
          </cell>
        </row>
        <row r="82">
          <cell r="A82" t="str">
            <v/>
          </cell>
          <cell r="I82" t="str">
            <v/>
          </cell>
        </row>
        <row r="83">
          <cell r="A83" t="str">
            <v/>
          </cell>
          <cell r="I83" t="str">
            <v/>
          </cell>
        </row>
        <row r="84">
          <cell r="A84" t="str">
            <v/>
          </cell>
          <cell r="I84" t="str">
            <v/>
          </cell>
        </row>
        <row r="85">
          <cell r="A85" t="str">
            <v/>
          </cell>
          <cell r="I85" t="str">
            <v/>
          </cell>
        </row>
        <row r="86">
          <cell r="A86" t="str">
            <v/>
          </cell>
          <cell r="I86" t="str">
            <v/>
          </cell>
        </row>
        <row r="87">
          <cell r="A87" t="str">
            <v/>
          </cell>
          <cell r="I87" t="str">
            <v/>
          </cell>
        </row>
        <row r="88">
          <cell r="A88" t="str">
            <v/>
          </cell>
          <cell r="I88" t="str">
            <v/>
          </cell>
        </row>
        <row r="89">
          <cell r="A89" t="str">
            <v/>
          </cell>
          <cell r="I89" t="str">
            <v/>
          </cell>
        </row>
        <row r="90">
          <cell r="A90" t="str">
            <v/>
          </cell>
          <cell r="I90" t="str">
            <v/>
          </cell>
        </row>
        <row r="91">
          <cell r="A91" t="str">
            <v/>
          </cell>
          <cell r="I91" t="str">
            <v/>
          </cell>
        </row>
        <row r="92">
          <cell r="A92" t="str">
            <v/>
          </cell>
          <cell r="I92" t="str">
            <v/>
          </cell>
        </row>
        <row r="93">
          <cell r="A93" t="str">
            <v/>
          </cell>
          <cell r="I93" t="str">
            <v/>
          </cell>
        </row>
        <row r="94">
          <cell r="A94" t="str">
            <v/>
          </cell>
          <cell r="I94" t="str">
            <v/>
          </cell>
        </row>
        <row r="95">
          <cell r="A95" t="str">
            <v/>
          </cell>
          <cell r="I95" t="str">
            <v/>
          </cell>
        </row>
        <row r="96">
          <cell r="A96" t="str">
            <v/>
          </cell>
          <cell r="I96" t="str">
            <v/>
          </cell>
        </row>
        <row r="97">
          <cell r="A97" t="str">
            <v/>
          </cell>
          <cell r="I97" t="str">
            <v/>
          </cell>
        </row>
        <row r="98">
          <cell r="A98" t="str">
            <v/>
          </cell>
          <cell r="I98" t="str">
            <v/>
          </cell>
        </row>
        <row r="99">
          <cell r="A99" t="str">
            <v/>
          </cell>
          <cell r="I99" t="str">
            <v/>
          </cell>
        </row>
        <row r="100">
          <cell r="A100" t="str">
            <v/>
          </cell>
          <cell r="I100" t="str">
            <v/>
          </cell>
        </row>
        <row r="101">
          <cell r="A101" t="str">
            <v/>
          </cell>
          <cell r="I101" t="str">
            <v/>
          </cell>
        </row>
        <row r="102">
          <cell r="A102" t="str">
            <v/>
          </cell>
          <cell r="I102" t="str">
            <v/>
          </cell>
        </row>
        <row r="103">
          <cell r="A103" t="str">
            <v/>
          </cell>
          <cell r="I103" t="str">
            <v/>
          </cell>
        </row>
        <row r="104">
          <cell r="A104" t="str">
            <v/>
          </cell>
          <cell r="I104" t="str">
            <v/>
          </cell>
        </row>
        <row r="105">
          <cell r="A105" t="str">
            <v/>
          </cell>
          <cell r="I105" t="str">
            <v/>
          </cell>
        </row>
        <row r="106">
          <cell r="A106" t="str">
            <v/>
          </cell>
          <cell r="I106" t="str">
            <v/>
          </cell>
        </row>
        <row r="107">
          <cell r="A107" t="str">
            <v/>
          </cell>
          <cell r="I107" t="str">
            <v/>
          </cell>
        </row>
        <row r="108">
          <cell r="A108" t="str">
            <v/>
          </cell>
          <cell r="I108" t="str">
            <v/>
          </cell>
        </row>
        <row r="109">
          <cell r="A109" t="str">
            <v/>
          </cell>
          <cell r="I109" t="str">
            <v/>
          </cell>
        </row>
        <row r="110">
          <cell r="A110" t="str">
            <v/>
          </cell>
          <cell r="I110" t="str">
            <v/>
          </cell>
        </row>
        <row r="111">
          <cell r="A111" t="str">
            <v/>
          </cell>
          <cell r="I111" t="str">
            <v/>
          </cell>
        </row>
        <row r="112">
          <cell r="A112" t="str">
            <v/>
          </cell>
          <cell r="I112" t="str">
            <v/>
          </cell>
        </row>
        <row r="113">
          <cell r="A113" t="str">
            <v/>
          </cell>
          <cell r="I113" t="str">
            <v/>
          </cell>
        </row>
        <row r="114">
          <cell r="A114" t="str">
            <v/>
          </cell>
          <cell r="I114" t="str">
            <v/>
          </cell>
        </row>
        <row r="115">
          <cell r="A115" t="str">
            <v/>
          </cell>
          <cell r="I115" t="str">
            <v/>
          </cell>
        </row>
        <row r="116">
          <cell r="A116" t="str">
            <v/>
          </cell>
          <cell r="I116" t="str">
            <v/>
          </cell>
        </row>
        <row r="117">
          <cell r="A117" t="str">
            <v/>
          </cell>
          <cell r="I117" t="str">
            <v/>
          </cell>
        </row>
        <row r="118">
          <cell r="A118" t="str">
            <v/>
          </cell>
          <cell r="I118" t="str">
            <v/>
          </cell>
        </row>
        <row r="119">
          <cell r="A119" t="str">
            <v/>
          </cell>
          <cell r="I119" t="str">
            <v/>
          </cell>
        </row>
        <row r="120">
          <cell r="A120" t="str">
            <v/>
          </cell>
          <cell r="I120" t="str">
            <v/>
          </cell>
        </row>
        <row r="121">
          <cell r="A121" t="str">
            <v/>
          </cell>
          <cell r="I121" t="str">
            <v/>
          </cell>
        </row>
        <row r="122">
          <cell r="A122" t="str">
            <v/>
          </cell>
          <cell r="I122" t="str">
            <v/>
          </cell>
        </row>
        <row r="123">
          <cell r="A123" t="str">
            <v/>
          </cell>
          <cell r="I123" t="str">
            <v/>
          </cell>
        </row>
        <row r="124">
          <cell r="A124" t="str">
            <v/>
          </cell>
          <cell r="I124" t="str">
            <v/>
          </cell>
        </row>
        <row r="125">
          <cell r="A125" t="str">
            <v/>
          </cell>
          <cell r="I125" t="str">
            <v/>
          </cell>
        </row>
        <row r="126">
          <cell r="A126" t="str">
            <v/>
          </cell>
          <cell r="I126" t="str">
            <v/>
          </cell>
        </row>
        <row r="127">
          <cell r="A127" t="str">
            <v/>
          </cell>
          <cell r="I127" t="str">
            <v/>
          </cell>
        </row>
        <row r="128">
          <cell r="A128" t="str">
            <v/>
          </cell>
          <cell r="I128" t="str">
            <v/>
          </cell>
        </row>
        <row r="129">
          <cell r="A129" t="str">
            <v/>
          </cell>
          <cell r="I129" t="str">
            <v/>
          </cell>
        </row>
        <row r="130">
          <cell r="A130" t="str">
            <v/>
          </cell>
          <cell r="I130" t="str">
            <v/>
          </cell>
        </row>
        <row r="131">
          <cell r="A131" t="str">
            <v/>
          </cell>
          <cell r="I131" t="str">
            <v/>
          </cell>
        </row>
        <row r="132">
          <cell r="A132" t="str">
            <v/>
          </cell>
          <cell r="I132" t="str">
            <v/>
          </cell>
        </row>
        <row r="133">
          <cell r="A133" t="str">
            <v/>
          </cell>
          <cell r="I133" t="str">
            <v/>
          </cell>
        </row>
        <row r="134">
          <cell r="A134" t="str">
            <v/>
          </cell>
          <cell r="I134" t="str">
            <v/>
          </cell>
        </row>
        <row r="135">
          <cell r="A135" t="str">
            <v/>
          </cell>
          <cell r="I135" t="str">
            <v/>
          </cell>
        </row>
        <row r="136">
          <cell r="A136" t="str">
            <v/>
          </cell>
          <cell r="I136" t="str">
            <v/>
          </cell>
        </row>
        <row r="137">
          <cell r="A137" t="str">
            <v/>
          </cell>
          <cell r="I137" t="str">
            <v/>
          </cell>
        </row>
        <row r="138">
          <cell r="A138" t="str">
            <v/>
          </cell>
          <cell r="I138" t="str">
            <v/>
          </cell>
        </row>
        <row r="139">
          <cell r="A139" t="str">
            <v/>
          </cell>
          <cell r="I139" t="str">
            <v/>
          </cell>
        </row>
        <row r="140">
          <cell r="A140" t="str">
            <v/>
          </cell>
          <cell r="I140" t="str">
            <v/>
          </cell>
        </row>
        <row r="141">
          <cell r="A141" t="str">
            <v/>
          </cell>
          <cell r="I141" t="str">
            <v/>
          </cell>
        </row>
        <row r="142">
          <cell r="A142" t="str">
            <v/>
          </cell>
          <cell r="I142" t="str">
            <v/>
          </cell>
        </row>
        <row r="143">
          <cell r="A143" t="str">
            <v/>
          </cell>
          <cell r="I143" t="str">
            <v/>
          </cell>
        </row>
        <row r="144">
          <cell r="A144" t="str">
            <v/>
          </cell>
          <cell r="I144" t="str">
            <v/>
          </cell>
        </row>
        <row r="145">
          <cell r="A145" t="str">
            <v/>
          </cell>
          <cell r="I145" t="str">
            <v/>
          </cell>
        </row>
        <row r="146">
          <cell r="A146" t="str">
            <v/>
          </cell>
          <cell r="I146" t="str">
            <v/>
          </cell>
        </row>
        <row r="147">
          <cell r="A147" t="str">
            <v/>
          </cell>
          <cell r="I147" t="str">
            <v/>
          </cell>
        </row>
        <row r="148">
          <cell r="A148" t="str">
            <v/>
          </cell>
          <cell r="I148" t="str">
            <v/>
          </cell>
        </row>
        <row r="149">
          <cell r="A149" t="str">
            <v/>
          </cell>
          <cell r="I149" t="str">
            <v/>
          </cell>
        </row>
        <row r="150">
          <cell r="A150" t="str">
            <v/>
          </cell>
          <cell r="I150" t="str">
            <v/>
          </cell>
        </row>
        <row r="151">
          <cell r="A151" t="str">
            <v/>
          </cell>
          <cell r="I151" t="str">
            <v/>
          </cell>
        </row>
        <row r="152">
          <cell r="A152" t="str">
            <v/>
          </cell>
          <cell r="I152" t="str">
            <v/>
          </cell>
        </row>
        <row r="153">
          <cell r="A153" t="str">
            <v/>
          </cell>
          <cell r="I153" t="str">
            <v/>
          </cell>
        </row>
        <row r="154">
          <cell r="A154" t="str">
            <v/>
          </cell>
          <cell r="I154" t="str">
            <v/>
          </cell>
        </row>
        <row r="155">
          <cell r="A155" t="str">
            <v/>
          </cell>
          <cell r="I155" t="str">
            <v/>
          </cell>
        </row>
        <row r="156">
          <cell r="A156" t="str">
            <v/>
          </cell>
          <cell r="I156" t="str">
            <v/>
          </cell>
        </row>
        <row r="157">
          <cell r="A157" t="str">
            <v/>
          </cell>
          <cell r="I157" t="str">
            <v/>
          </cell>
        </row>
        <row r="158">
          <cell r="A158" t="str">
            <v/>
          </cell>
          <cell r="I158" t="str">
            <v/>
          </cell>
        </row>
        <row r="159">
          <cell r="A159" t="str">
            <v/>
          </cell>
          <cell r="I159" t="str">
            <v/>
          </cell>
        </row>
        <row r="160">
          <cell r="A160" t="str">
            <v/>
          </cell>
          <cell r="I160" t="str">
            <v/>
          </cell>
        </row>
        <row r="161">
          <cell r="A161" t="str">
            <v/>
          </cell>
          <cell r="I161" t="str">
            <v/>
          </cell>
        </row>
        <row r="162">
          <cell r="A162" t="str">
            <v/>
          </cell>
          <cell r="I162" t="str">
            <v/>
          </cell>
        </row>
        <row r="163">
          <cell r="A163" t="str">
            <v/>
          </cell>
          <cell r="I163" t="str">
            <v/>
          </cell>
        </row>
        <row r="164">
          <cell r="A164" t="str">
            <v/>
          </cell>
          <cell r="I164" t="str">
            <v/>
          </cell>
        </row>
        <row r="165">
          <cell r="A165" t="str">
            <v/>
          </cell>
          <cell r="I165" t="str">
            <v/>
          </cell>
        </row>
        <row r="166">
          <cell r="A166" t="str">
            <v/>
          </cell>
          <cell r="I166" t="str">
            <v/>
          </cell>
        </row>
        <row r="167">
          <cell r="A167" t="str">
            <v/>
          </cell>
          <cell r="I167" t="str">
            <v/>
          </cell>
        </row>
        <row r="168">
          <cell r="A168" t="str">
            <v/>
          </cell>
          <cell r="I168" t="str">
            <v/>
          </cell>
        </row>
        <row r="169">
          <cell r="A169" t="str">
            <v/>
          </cell>
          <cell r="I169" t="str">
            <v/>
          </cell>
        </row>
        <row r="170">
          <cell r="A170" t="str">
            <v/>
          </cell>
          <cell r="I170" t="str">
            <v/>
          </cell>
        </row>
        <row r="171">
          <cell r="A171" t="str">
            <v/>
          </cell>
          <cell r="I171" t="str">
            <v/>
          </cell>
        </row>
        <row r="172">
          <cell r="A172" t="str">
            <v/>
          </cell>
          <cell r="I172" t="str">
            <v/>
          </cell>
        </row>
        <row r="173">
          <cell r="A173" t="str">
            <v/>
          </cell>
          <cell r="I173" t="str">
            <v/>
          </cell>
        </row>
        <row r="174">
          <cell r="A174" t="str">
            <v/>
          </cell>
          <cell r="I174" t="str">
            <v/>
          </cell>
        </row>
        <row r="175">
          <cell r="A175" t="str">
            <v/>
          </cell>
          <cell r="I175" t="str">
            <v/>
          </cell>
        </row>
        <row r="176">
          <cell r="A176" t="str">
            <v/>
          </cell>
          <cell r="I176" t="str">
            <v/>
          </cell>
        </row>
        <row r="177">
          <cell r="A177" t="str">
            <v/>
          </cell>
          <cell r="I177" t="str">
            <v/>
          </cell>
        </row>
        <row r="178">
          <cell r="A178" t="str">
            <v/>
          </cell>
          <cell r="I178" t="str">
            <v/>
          </cell>
        </row>
        <row r="179">
          <cell r="A179" t="str">
            <v/>
          </cell>
          <cell r="I179" t="str">
            <v/>
          </cell>
        </row>
        <row r="180">
          <cell r="A180" t="str">
            <v/>
          </cell>
          <cell r="I180" t="str">
            <v/>
          </cell>
        </row>
        <row r="181">
          <cell r="A181" t="str">
            <v/>
          </cell>
          <cell r="I181" t="str">
            <v/>
          </cell>
        </row>
        <row r="182">
          <cell r="A182" t="str">
            <v/>
          </cell>
          <cell r="I182" t="str">
            <v/>
          </cell>
        </row>
        <row r="183">
          <cell r="A183" t="str">
            <v/>
          </cell>
          <cell r="I183" t="str">
            <v/>
          </cell>
        </row>
        <row r="184">
          <cell r="A184" t="str">
            <v/>
          </cell>
          <cell r="I184" t="str">
            <v/>
          </cell>
        </row>
        <row r="185">
          <cell r="A185" t="str">
            <v/>
          </cell>
          <cell r="I185" t="str">
            <v/>
          </cell>
        </row>
        <row r="186">
          <cell r="A186" t="str">
            <v/>
          </cell>
          <cell r="I186" t="str">
            <v/>
          </cell>
        </row>
        <row r="187">
          <cell r="A187" t="str">
            <v/>
          </cell>
          <cell r="I187" t="str">
            <v/>
          </cell>
        </row>
        <row r="188">
          <cell r="A188" t="str">
            <v/>
          </cell>
          <cell r="I188" t="str">
            <v/>
          </cell>
        </row>
        <row r="189">
          <cell r="A189" t="str">
            <v/>
          </cell>
          <cell r="I189" t="str">
            <v/>
          </cell>
        </row>
        <row r="190">
          <cell r="A190" t="str">
            <v/>
          </cell>
          <cell r="I190" t="str">
            <v/>
          </cell>
        </row>
        <row r="191">
          <cell r="A191" t="str">
            <v/>
          </cell>
          <cell r="I191" t="str">
            <v/>
          </cell>
        </row>
        <row r="192">
          <cell r="A192" t="str">
            <v/>
          </cell>
          <cell r="I192" t="str">
            <v/>
          </cell>
        </row>
        <row r="193">
          <cell r="A193" t="str">
            <v/>
          </cell>
          <cell r="I193" t="str">
            <v/>
          </cell>
        </row>
        <row r="194">
          <cell r="A194" t="str">
            <v/>
          </cell>
          <cell r="I194" t="str">
            <v/>
          </cell>
        </row>
        <row r="195">
          <cell r="A195" t="str">
            <v/>
          </cell>
          <cell r="I195" t="str">
            <v/>
          </cell>
        </row>
        <row r="196">
          <cell r="A196" t="str">
            <v/>
          </cell>
          <cell r="I196" t="str">
            <v/>
          </cell>
        </row>
        <row r="197">
          <cell r="A197" t="str">
            <v/>
          </cell>
          <cell r="I197" t="str">
            <v/>
          </cell>
        </row>
        <row r="198">
          <cell r="A198" t="str">
            <v/>
          </cell>
          <cell r="I198" t="str">
            <v/>
          </cell>
        </row>
        <row r="199">
          <cell r="A199" t="str">
            <v/>
          </cell>
          <cell r="I199" t="str">
            <v/>
          </cell>
        </row>
        <row r="200">
          <cell r="A200" t="str">
            <v/>
          </cell>
          <cell r="I200" t="str">
            <v/>
          </cell>
        </row>
        <row r="201">
          <cell r="A201" t="str">
            <v/>
          </cell>
          <cell r="I201" t="str">
            <v/>
          </cell>
        </row>
        <row r="202">
          <cell r="A202" t="str">
            <v/>
          </cell>
          <cell r="I202" t="str">
            <v/>
          </cell>
        </row>
        <row r="203">
          <cell r="A203" t="str">
            <v/>
          </cell>
          <cell r="I203" t="str">
            <v/>
          </cell>
        </row>
        <row r="204">
          <cell r="A204" t="str">
            <v/>
          </cell>
          <cell r="I204" t="str">
            <v/>
          </cell>
        </row>
        <row r="205">
          <cell r="A205" t="str">
            <v/>
          </cell>
          <cell r="I205" t="str">
            <v/>
          </cell>
        </row>
        <row r="206">
          <cell r="A206" t="str">
            <v/>
          </cell>
          <cell r="I206" t="str">
            <v/>
          </cell>
        </row>
        <row r="207">
          <cell r="A207" t="str">
            <v/>
          </cell>
          <cell r="I207" t="str">
            <v/>
          </cell>
        </row>
        <row r="208">
          <cell r="A208" t="str">
            <v/>
          </cell>
          <cell r="I208" t="str">
            <v/>
          </cell>
        </row>
        <row r="209">
          <cell r="A209" t="str">
            <v/>
          </cell>
          <cell r="I209" t="str">
            <v/>
          </cell>
        </row>
        <row r="210">
          <cell r="A210" t="str">
            <v/>
          </cell>
          <cell r="I210" t="str">
            <v/>
          </cell>
        </row>
        <row r="211">
          <cell r="A211" t="str">
            <v/>
          </cell>
          <cell r="I211" t="str">
            <v/>
          </cell>
        </row>
        <row r="212">
          <cell r="A212" t="str">
            <v/>
          </cell>
          <cell r="I212" t="str">
            <v/>
          </cell>
        </row>
        <row r="213">
          <cell r="A213" t="str">
            <v/>
          </cell>
          <cell r="I213" t="str">
            <v/>
          </cell>
        </row>
        <row r="214">
          <cell r="A214" t="str">
            <v/>
          </cell>
          <cell r="I214" t="str">
            <v/>
          </cell>
        </row>
        <row r="215">
          <cell r="A215" t="str">
            <v/>
          </cell>
          <cell r="I215" t="str">
            <v/>
          </cell>
        </row>
        <row r="216">
          <cell r="A216" t="str">
            <v/>
          </cell>
          <cell r="I216" t="str">
            <v/>
          </cell>
        </row>
        <row r="217">
          <cell r="A217" t="str">
            <v/>
          </cell>
          <cell r="I217" t="str">
            <v/>
          </cell>
        </row>
        <row r="218">
          <cell r="A218" t="str">
            <v/>
          </cell>
          <cell r="I218" t="str">
            <v/>
          </cell>
        </row>
        <row r="219">
          <cell r="A219" t="str">
            <v/>
          </cell>
          <cell r="I219" t="str">
            <v/>
          </cell>
        </row>
        <row r="220">
          <cell r="A220" t="str">
            <v/>
          </cell>
          <cell r="I220" t="str">
            <v/>
          </cell>
        </row>
        <row r="221">
          <cell r="A221" t="str">
            <v/>
          </cell>
          <cell r="I221" t="str">
            <v/>
          </cell>
        </row>
        <row r="222">
          <cell r="A222" t="str">
            <v/>
          </cell>
          <cell r="I222" t="str">
            <v/>
          </cell>
        </row>
        <row r="223">
          <cell r="A223" t="str">
            <v/>
          </cell>
          <cell r="I223" t="str">
            <v/>
          </cell>
        </row>
        <row r="224">
          <cell r="A224" t="str">
            <v/>
          </cell>
          <cell r="I224" t="str">
            <v/>
          </cell>
        </row>
        <row r="225">
          <cell r="A225" t="str">
            <v/>
          </cell>
          <cell r="I225" t="str">
            <v/>
          </cell>
        </row>
        <row r="226">
          <cell r="A226" t="str">
            <v/>
          </cell>
          <cell r="I226" t="str">
            <v/>
          </cell>
        </row>
        <row r="227">
          <cell r="A227" t="str">
            <v/>
          </cell>
          <cell r="I227" t="str">
            <v/>
          </cell>
        </row>
        <row r="228">
          <cell r="A228" t="str">
            <v/>
          </cell>
          <cell r="I228" t="str">
            <v/>
          </cell>
        </row>
        <row r="229">
          <cell r="A229" t="str">
            <v/>
          </cell>
          <cell r="I229" t="str">
            <v/>
          </cell>
        </row>
        <row r="230">
          <cell r="A230" t="str">
            <v/>
          </cell>
          <cell r="I230" t="str">
            <v/>
          </cell>
        </row>
        <row r="231">
          <cell r="A231" t="str">
            <v/>
          </cell>
          <cell r="I231" t="str">
            <v/>
          </cell>
        </row>
        <row r="232">
          <cell r="A232" t="str">
            <v/>
          </cell>
          <cell r="I232" t="str">
            <v/>
          </cell>
        </row>
        <row r="233">
          <cell r="A233" t="str">
            <v/>
          </cell>
          <cell r="I233" t="str">
            <v/>
          </cell>
        </row>
        <row r="234">
          <cell r="A234" t="str">
            <v/>
          </cell>
          <cell r="I234" t="str">
            <v/>
          </cell>
        </row>
        <row r="235">
          <cell r="A235" t="str">
            <v/>
          </cell>
          <cell r="I235" t="str">
            <v/>
          </cell>
        </row>
        <row r="236">
          <cell r="A236" t="str">
            <v/>
          </cell>
          <cell r="I236" t="str">
            <v/>
          </cell>
        </row>
        <row r="237">
          <cell r="A237" t="str">
            <v/>
          </cell>
          <cell r="I237" t="str">
            <v/>
          </cell>
        </row>
        <row r="238">
          <cell r="A238" t="str">
            <v/>
          </cell>
          <cell r="I238" t="str">
            <v/>
          </cell>
        </row>
        <row r="239">
          <cell r="A239" t="str">
            <v/>
          </cell>
          <cell r="I239" t="str">
            <v/>
          </cell>
        </row>
        <row r="240">
          <cell r="A240" t="str">
            <v/>
          </cell>
          <cell r="I240" t="str">
            <v/>
          </cell>
        </row>
        <row r="241">
          <cell r="A241" t="str">
            <v/>
          </cell>
          <cell r="I241" t="str">
            <v/>
          </cell>
        </row>
        <row r="242">
          <cell r="A242" t="str">
            <v/>
          </cell>
          <cell r="I242" t="str">
            <v/>
          </cell>
        </row>
        <row r="243">
          <cell r="A243" t="str">
            <v/>
          </cell>
          <cell r="I243" t="str">
            <v/>
          </cell>
        </row>
        <row r="244">
          <cell r="A244" t="str">
            <v/>
          </cell>
          <cell r="I244" t="str">
            <v/>
          </cell>
        </row>
        <row r="245">
          <cell r="A245" t="str">
            <v/>
          </cell>
          <cell r="I245" t="str">
            <v/>
          </cell>
        </row>
        <row r="246">
          <cell r="A246" t="str">
            <v/>
          </cell>
          <cell r="I246" t="str">
            <v/>
          </cell>
        </row>
        <row r="247">
          <cell r="A247" t="str">
            <v/>
          </cell>
          <cell r="I247" t="str">
            <v/>
          </cell>
        </row>
        <row r="248">
          <cell r="A248" t="str">
            <v/>
          </cell>
          <cell r="I248" t="str">
            <v/>
          </cell>
        </row>
        <row r="249">
          <cell r="A249" t="str">
            <v/>
          </cell>
          <cell r="I249" t="str">
            <v/>
          </cell>
        </row>
        <row r="250">
          <cell r="A250" t="str">
            <v/>
          </cell>
          <cell r="I250" t="str">
            <v/>
          </cell>
        </row>
        <row r="251">
          <cell r="A251" t="str">
            <v/>
          </cell>
          <cell r="I251" t="str">
            <v/>
          </cell>
        </row>
        <row r="252">
          <cell r="A252" t="str">
            <v/>
          </cell>
          <cell r="I252" t="str">
            <v/>
          </cell>
        </row>
        <row r="253">
          <cell r="A253" t="str">
            <v/>
          </cell>
          <cell r="I253" t="str">
            <v/>
          </cell>
        </row>
        <row r="254">
          <cell r="A254" t="str">
            <v/>
          </cell>
          <cell r="I254" t="str">
            <v/>
          </cell>
        </row>
        <row r="255">
          <cell r="A255" t="str">
            <v/>
          </cell>
          <cell r="I255" t="str">
            <v/>
          </cell>
        </row>
        <row r="256">
          <cell r="A256" t="str">
            <v/>
          </cell>
          <cell r="I256" t="str">
            <v/>
          </cell>
        </row>
        <row r="257">
          <cell r="A257" t="str">
            <v/>
          </cell>
          <cell r="I257" t="str">
            <v/>
          </cell>
        </row>
        <row r="258">
          <cell r="A258" t="str">
            <v/>
          </cell>
          <cell r="I258" t="str">
            <v/>
          </cell>
        </row>
        <row r="259">
          <cell r="A259" t="str">
            <v/>
          </cell>
          <cell r="I259" t="str">
            <v/>
          </cell>
        </row>
        <row r="260">
          <cell r="A260" t="str">
            <v/>
          </cell>
          <cell r="I260" t="str">
            <v/>
          </cell>
        </row>
        <row r="261">
          <cell r="A261" t="str">
            <v/>
          </cell>
          <cell r="I261" t="str">
            <v/>
          </cell>
        </row>
        <row r="262">
          <cell r="A262" t="str">
            <v/>
          </cell>
          <cell r="I262" t="str">
            <v/>
          </cell>
        </row>
        <row r="263">
          <cell r="A263" t="str">
            <v/>
          </cell>
          <cell r="I263" t="str">
            <v/>
          </cell>
        </row>
        <row r="264">
          <cell r="A264" t="str">
            <v/>
          </cell>
          <cell r="I264" t="str">
            <v/>
          </cell>
        </row>
        <row r="265">
          <cell r="A265" t="str">
            <v/>
          </cell>
          <cell r="I265" t="str">
            <v/>
          </cell>
        </row>
        <row r="266">
          <cell r="A266" t="str">
            <v/>
          </cell>
          <cell r="I266" t="str">
            <v/>
          </cell>
        </row>
        <row r="267">
          <cell r="A267" t="str">
            <v/>
          </cell>
          <cell r="I267" t="str">
            <v/>
          </cell>
        </row>
        <row r="268">
          <cell r="A268" t="str">
            <v/>
          </cell>
          <cell r="I268" t="str">
            <v/>
          </cell>
        </row>
        <row r="269">
          <cell r="A269" t="str">
            <v/>
          </cell>
          <cell r="I269" t="str">
            <v/>
          </cell>
        </row>
        <row r="270">
          <cell r="A270" t="str">
            <v/>
          </cell>
          <cell r="I270" t="str">
            <v/>
          </cell>
        </row>
        <row r="271">
          <cell r="A271" t="str">
            <v/>
          </cell>
          <cell r="I271" t="str">
            <v/>
          </cell>
        </row>
        <row r="272">
          <cell r="A272" t="str">
            <v/>
          </cell>
          <cell r="I272" t="str">
            <v/>
          </cell>
        </row>
        <row r="273">
          <cell r="A273" t="str">
            <v/>
          </cell>
          <cell r="I273" t="str">
            <v/>
          </cell>
        </row>
        <row r="274">
          <cell r="A274" t="str">
            <v/>
          </cell>
          <cell r="I274" t="str">
            <v/>
          </cell>
        </row>
        <row r="275">
          <cell r="A275" t="str">
            <v/>
          </cell>
          <cell r="I275" t="str">
            <v/>
          </cell>
        </row>
        <row r="276">
          <cell r="A276" t="str">
            <v/>
          </cell>
          <cell r="I276" t="str">
            <v/>
          </cell>
        </row>
        <row r="277">
          <cell r="A277" t="str">
            <v/>
          </cell>
          <cell r="I277" t="str">
            <v/>
          </cell>
        </row>
        <row r="278">
          <cell r="A278" t="str">
            <v/>
          </cell>
          <cell r="I278" t="str">
            <v/>
          </cell>
        </row>
        <row r="279">
          <cell r="A279" t="str">
            <v/>
          </cell>
          <cell r="I279" t="str">
            <v/>
          </cell>
        </row>
        <row r="280">
          <cell r="A280" t="str">
            <v/>
          </cell>
          <cell r="I280" t="str">
            <v/>
          </cell>
        </row>
        <row r="281">
          <cell r="A281" t="str">
            <v/>
          </cell>
          <cell r="I281" t="str">
            <v/>
          </cell>
        </row>
        <row r="282">
          <cell r="A282" t="str">
            <v/>
          </cell>
          <cell r="I282" t="str">
            <v/>
          </cell>
        </row>
        <row r="283">
          <cell r="A283" t="str">
            <v/>
          </cell>
          <cell r="I283" t="str">
            <v/>
          </cell>
        </row>
        <row r="284">
          <cell r="A284" t="str">
            <v/>
          </cell>
          <cell r="I284" t="str">
            <v/>
          </cell>
        </row>
        <row r="285">
          <cell r="A285" t="str">
            <v/>
          </cell>
          <cell r="I285" t="str">
            <v/>
          </cell>
        </row>
        <row r="286">
          <cell r="A286" t="str">
            <v/>
          </cell>
          <cell r="I286" t="str">
            <v/>
          </cell>
        </row>
        <row r="287">
          <cell r="A287" t="str">
            <v/>
          </cell>
          <cell r="I287" t="str">
            <v/>
          </cell>
        </row>
        <row r="288">
          <cell r="A288" t="str">
            <v/>
          </cell>
          <cell r="I288" t="str">
            <v/>
          </cell>
        </row>
        <row r="289">
          <cell r="A289" t="str">
            <v/>
          </cell>
          <cell r="I289" t="str">
            <v/>
          </cell>
        </row>
        <row r="290">
          <cell r="A290" t="str">
            <v/>
          </cell>
          <cell r="I290" t="str">
            <v/>
          </cell>
        </row>
        <row r="291">
          <cell r="A291" t="str">
            <v/>
          </cell>
          <cell r="I291" t="str">
            <v/>
          </cell>
        </row>
        <row r="292">
          <cell r="A292" t="str">
            <v/>
          </cell>
          <cell r="I292" t="str">
            <v/>
          </cell>
        </row>
        <row r="293">
          <cell r="A293" t="str">
            <v/>
          </cell>
          <cell r="I293" t="str">
            <v/>
          </cell>
        </row>
        <row r="294">
          <cell r="A294" t="str">
            <v/>
          </cell>
          <cell r="I294" t="str">
            <v/>
          </cell>
        </row>
        <row r="295">
          <cell r="A295" t="str">
            <v/>
          </cell>
          <cell r="I295" t="str">
            <v/>
          </cell>
        </row>
        <row r="296">
          <cell r="A296" t="str">
            <v/>
          </cell>
          <cell r="I296" t="str">
            <v/>
          </cell>
        </row>
        <row r="297">
          <cell r="A297" t="str">
            <v/>
          </cell>
          <cell r="I297" t="str">
            <v/>
          </cell>
        </row>
        <row r="298">
          <cell r="A298" t="str">
            <v/>
          </cell>
          <cell r="I298" t="str">
            <v/>
          </cell>
        </row>
        <row r="299">
          <cell r="A299" t="str">
            <v/>
          </cell>
          <cell r="I299" t="str">
            <v/>
          </cell>
        </row>
        <row r="300">
          <cell r="A300" t="str">
            <v/>
          </cell>
          <cell r="I300" t="str">
            <v/>
          </cell>
        </row>
        <row r="301">
          <cell r="A301" t="str">
            <v/>
          </cell>
          <cell r="I301" t="str">
            <v/>
          </cell>
        </row>
        <row r="302">
          <cell r="A302" t="str">
            <v/>
          </cell>
          <cell r="I302" t="str">
            <v/>
          </cell>
        </row>
        <row r="303">
          <cell r="A303" t="str">
            <v/>
          </cell>
          <cell r="I303" t="str">
            <v/>
          </cell>
        </row>
        <row r="304">
          <cell r="A304" t="str">
            <v/>
          </cell>
          <cell r="I304" t="str">
            <v/>
          </cell>
        </row>
        <row r="305">
          <cell r="A305" t="str">
            <v/>
          </cell>
          <cell r="I305" t="str">
            <v/>
          </cell>
        </row>
        <row r="306">
          <cell r="A306" t="str">
            <v/>
          </cell>
          <cell r="I306" t="str">
            <v/>
          </cell>
        </row>
        <row r="307">
          <cell r="A307" t="str">
            <v/>
          </cell>
          <cell r="I307" t="str">
            <v/>
          </cell>
        </row>
        <row r="308">
          <cell r="A308" t="str">
            <v/>
          </cell>
          <cell r="I308" t="str">
            <v/>
          </cell>
        </row>
        <row r="309">
          <cell r="A309" t="str">
            <v/>
          </cell>
          <cell r="I309" t="str">
            <v/>
          </cell>
        </row>
        <row r="310">
          <cell r="A310" t="str">
            <v/>
          </cell>
          <cell r="I310" t="str">
            <v/>
          </cell>
        </row>
        <row r="311">
          <cell r="A311" t="str">
            <v/>
          </cell>
          <cell r="I311" t="str">
            <v/>
          </cell>
        </row>
        <row r="312">
          <cell r="A312" t="str">
            <v/>
          </cell>
          <cell r="I312" t="str">
            <v/>
          </cell>
        </row>
        <row r="313">
          <cell r="A313" t="str">
            <v/>
          </cell>
          <cell r="I313" t="str">
            <v/>
          </cell>
        </row>
        <row r="314">
          <cell r="A314" t="str">
            <v/>
          </cell>
          <cell r="I314" t="str">
            <v/>
          </cell>
        </row>
        <row r="315">
          <cell r="A315" t="str">
            <v/>
          </cell>
          <cell r="I315" t="str">
            <v/>
          </cell>
        </row>
        <row r="316">
          <cell r="A316" t="str">
            <v/>
          </cell>
          <cell r="I316" t="str">
            <v/>
          </cell>
        </row>
        <row r="317">
          <cell r="A317" t="str">
            <v/>
          </cell>
          <cell r="I317" t="str">
            <v/>
          </cell>
        </row>
        <row r="318">
          <cell r="A318" t="str">
            <v/>
          </cell>
          <cell r="I318" t="str">
            <v/>
          </cell>
        </row>
        <row r="319">
          <cell r="A319" t="str">
            <v/>
          </cell>
          <cell r="I319" t="str">
            <v/>
          </cell>
        </row>
        <row r="320">
          <cell r="A320" t="str">
            <v/>
          </cell>
          <cell r="I320" t="str">
            <v/>
          </cell>
        </row>
        <row r="321">
          <cell r="A321" t="str">
            <v/>
          </cell>
          <cell r="I321" t="str">
            <v/>
          </cell>
        </row>
        <row r="322">
          <cell r="A322" t="str">
            <v/>
          </cell>
          <cell r="I322" t="str">
            <v/>
          </cell>
        </row>
        <row r="323">
          <cell r="A323" t="str">
            <v/>
          </cell>
          <cell r="I323" t="str">
            <v/>
          </cell>
        </row>
        <row r="324">
          <cell r="A324" t="str">
            <v/>
          </cell>
          <cell r="I324" t="str">
            <v/>
          </cell>
        </row>
        <row r="325">
          <cell r="A325" t="str">
            <v/>
          </cell>
          <cell r="I325" t="str">
            <v/>
          </cell>
        </row>
        <row r="326">
          <cell r="A326" t="str">
            <v/>
          </cell>
          <cell r="I326" t="str">
            <v/>
          </cell>
        </row>
        <row r="327">
          <cell r="A327" t="str">
            <v/>
          </cell>
          <cell r="I327" t="str">
            <v/>
          </cell>
        </row>
        <row r="328">
          <cell r="A328" t="str">
            <v/>
          </cell>
          <cell r="I328" t="str">
            <v/>
          </cell>
        </row>
        <row r="329">
          <cell r="A329" t="str">
            <v/>
          </cell>
          <cell r="I329" t="str">
            <v/>
          </cell>
        </row>
        <row r="330">
          <cell r="A330" t="str">
            <v/>
          </cell>
          <cell r="I330" t="str">
            <v/>
          </cell>
        </row>
        <row r="331">
          <cell r="A331" t="str">
            <v/>
          </cell>
          <cell r="I331" t="str">
            <v/>
          </cell>
        </row>
        <row r="332">
          <cell r="A332" t="str">
            <v/>
          </cell>
          <cell r="I332" t="str">
            <v/>
          </cell>
        </row>
        <row r="333">
          <cell r="A333" t="str">
            <v/>
          </cell>
          <cell r="I333" t="str">
            <v/>
          </cell>
        </row>
        <row r="334">
          <cell r="A334" t="str">
            <v/>
          </cell>
          <cell r="I334" t="str">
            <v/>
          </cell>
        </row>
        <row r="335">
          <cell r="A335" t="str">
            <v/>
          </cell>
          <cell r="I335" t="str">
            <v/>
          </cell>
        </row>
        <row r="336">
          <cell r="A336" t="str">
            <v/>
          </cell>
          <cell r="I336" t="str">
            <v/>
          </cell>
        </row>
        <row r="337">
          <cell r="A337" t="str">
            <v/>
          </cell>
          <cell r="I337" t="str">
            <v/>
          </cell>
        </row>
        <row r="338">
          <cell r="A338" t="str">
            <v/>
          </cell>
          <cell r="I338" t="str">
            <v/>
          </cell>
        </row>
        <row r="339">
          <cell r="A339" t="str">
            <v/>
          </cell>
          <cell r="I339" t="str">
            <v/>
          </cell>
        </row>
        <row r="340">
          <cell r="A340" t="str">
            <v/>
          </cell>
          <cell r="I340" t="str">
            <v/>
          </cell>
        </row>
        <row r="341">
          <cell r="A341" t="str">
            <v/>
          </cell>
          <cell r="I341" t="str">
            <v/>
          </cell>
        </row>
        <row r="342">
          <cell r="A342" t="str">
            <v/>
          </cell>
          <cell r="I342" t="str">
            <v/>
          </cell>
        </row>
        <row r="343">
          <cell r="A343" t="str">
            <v/>
          </cell>
          <cell r="I343" t="str">
            <v/>
          </cell>
        </row>
        <row r="344">
          <cell r="A344" t="str">
            <v/>
          </cell>
          <cell r="I344" t="str">
            <v/>
          </cell>
        </row>
        <row r="345">
          <cell r="A345" t="str">
            <v/>
          </cell>
          <cell r="I345" t="str">
            <v/>
          </cell>
        </row>
        <row r="346">
          <cell r="A346" t="str">
            <v/>
          </cell>
          <cell r="I346" t="str">
            <v/>
          </cell>
        </row>
        <row r="347">
          <cell r="A347" t="str">
            <v/>
          </cell>
          <cell r="I347" t="str">
            <v/>
          </cell>
        </row>
        <row r="348">
          <cell r="A348" t="str">
            <v/>
          </cell>
          <cell r="I348" t="str">
            <v/>
          </cell>
        </row>
        <row r="349">
          <cell r="A349" t="str">
            <v/>
          </cell>
          <cell r="I349" t="str">
            <v/>
          </cell>
        </row>
        <row r="350">
          <cell r="A350" t="str">
            <v/>
          </cell>
          <cell r="I350" t="str">
            <v/>
          </cell>
        </row>
        <row r="351">
          <cell r="A351" t="str">
            <v/>
          </cell>
          <cell r="I351" t="str">
            <v/>
          </cell>
        </row>
        <row r="352">
          <cell r="A352" t="str">
            <v/>
          </cell>
          <cell r="I352" t="str">
            <v/>
          </cell>
        </row>
        <row r="353">
          <cell r="A353" t="str">
            <v/>
          </cell>
          <cell r="I353" t="str">
            <v/>
          </cell>
        </row>
        <row r="354">
          <cell r="A354" t="str">
            <v/>
          </cell>
          <cell r="I354" t="str">
            <v/>
          </cell>
        </row>
        <row r="355">
          <cell r="A355" t="str">
            <v/>
          </cell>
          <cell r="I355" t="str">
            <v/>
          </cell>
        </row>
        <row r="356">
          <cell r="A356" t="str">
            <v/>
          </cell>
          <cell r="I356" t="str">
            <v/>
          </cell>
        </row>
        <row r="357">
          <cell r="A357" t="str">
            <v/>
          </cell>
          <cell r="I357" t="str">
            <v/>
          </cell>
        </row>
        <row r="358">
          <cell r="A358" t="str">
            <v/>
          </cell>
          <cell r="I358" t="str">
            <v/>
          </cell>
        </row>
        <row r="359">
          <cell r="A359" t="str">
            <v/>
          </cell>
          <cell r="I359" t="str">
            <v/>
          </cell>
        </row>
        <row r="360">
          <cell r="A360" t="str">
            <v/>
          </cell>
          <cell r="I360" t="str">
            <v/>
          </cell>
        </row>
        <row r="361">
          <cell r="A361" t="str">
            <v/>
          </cell>
          <cell r="I361" t="str">
            <v/>
          </cell>
        </row>
        <row r="362">
          <cell r="A362" t="str">
            <v/>
          </cell>
          <cell r="I362" t="str">
            <v/>
          </cell>
        </row>
        <row r="363">
          <cell r="A363" t="str">
            <v/>
          </cell>
          <cell r="I363" t="str">
            <v/>
          </cell>
        </row>
        <row r="364">
          <cell r="A364" t="str">
            <v/>
          </cell>
          <cell r="I364" t="str">
            <v/>
          </cell>
        </row>
        <row r="365">
          <cell r="A365" t="str">
            <v/>
          </cell>
          <cell r="I365" t="str">
            <v/>
          </cell>
        </row>
        <row r="366">
          <cell r="A366" t="str">
            <v/>
          </cell>
          <cell r="I366" t="str">
            <v/>
          </cell>
        </row>
        <row r="367">
          <cell r="A367" t="str">
            <v/>
          </cell>
          <cell r="I367" t="str">
            <v/>
          </cell>
        </row>
        <row r="368">
          <cell r="A368" t="str">
            <v/>
          </cell>
          <cell r="I368" t="str">
            <v/>
          </cell>
        </row>
        <row r="369">
          <cell r="A369" t="str">
            <v/>
          </cell>
          <cell r="I369" t="str">
            <v/>
          </cell>
        </row>
        <row r="370">
          <cell r="A370" t="str">
            <v/>
          </cell>
          <cell r="I370" t="str">
            <v/>
          </cell>
        </row>
        <row r="371">
          <cell r="A371" t="str">
            <v/>
          </cell>
          <cell r="I371" t="str">
            <v/>
          </cell>
        </row>
        <row r="372">
          <cell r="A372" t="str">
            <v/>
          </cell>
          <cell r="I372" t="str">
            <v/>
          </cell>
        </row>
        <row r="373">
          <cell r="A373" t="str">
            <v/>
          </cell>
          <cell r="I373" t="str">
            <v/>
          </cell>
        </row>
        <row r="374">
          <cell r="A374" t="str">
            <v/>
          </cell>
          <cell r="I374" t="str">
            <v/>
          </cell>
        </row>
        <row r="375">
          <cell r="A375" t="str">
            <v/>
          </cell>
          <cell r="I375" t="str">
            <v/>
          </cell>
        </row>
        <row r="376">
          <cell r="A376" t="str">
            <v/>
          </cell>
          <cell r="I376" t="str">
            <v/>
          </cell>
        </row>
        <row r="377">
          <cell r="A377" t="str">
            <v/>
          </cell>
          <cell r="I377" t="str">
            <v/>
          </cell>
        </row>
        <row r="378">
          <cell r="A378" t="str">
            <v/>
          </cell>
          <cell r="I378" t="str">
            <v/>
          </cell>
        </row>
        <row r="379">
          <cell r="A379" t="str">
            <v/>
          </cell>
          <cell r="I379" t="str">
            <v/>
          </cell>
        </row>
        <row r="380">
          <cell r="A380" t="str">
            <v/>
          </cell>
          <cell r="I380" t="str">
            <v/>
          </cell>
        </row>
        <row r="381">
          <cell r="A381" t="str">
            <v/>
          </cell>
          <cell r="I381" t="str">
            <v/>
          </cell>
        </row>
        <row r="382">
          <cell r="A382" t="str">
            <v/>
          </cell>
          <cell r="I382" t="str">
            <v/>
          </cell>
        </row>
        <row r="383">
          <cell r="A383" t="str">
            <v/>
          </cell>
          <cell r="I383" t="str">
            <v/>
          </cell>
        </row>
        <row r="384">
          <cell r="A384" t="str">
            <v/>
          </cell>
          <cell r="I384" t="str">
            <v/>
          </cell>
        </row>
        <row r="385">
          <cell r="A385" t="str">
            <v/>
          </cell>
          <cell r="I385" t="str">
            <v/>
          </cell>
        </row>
        <row r="386">
          <cell r="A386" t="str">
            <v/>
          </cell>
          <cell r="I386" t="str">
            <v/>
          </cell>
        </row>
        <row r="387">
          <cell r="A387" t="str">
            <v/>
          </cell>
          <cell r="I387" t="str">
            <v/>
          </cell>
        </row>
        <row r="388">
          <cell r="A388" t="str">
            <v/>
          </cell>
          <cell r="I388" t="str">
            <v/>
          </cell>
        </row>
        <row r="389">
          <cell r="A389" t="str">
            <v/>
          </cell>
          <cell r="I389" t="str">
            <v/>
          </cell>
        </row>
        <row r="390">
          <cell r="A390" t="str">
            <v/>
          </cell>
          <cell r="I390" t="str">
            <v/>
          </cell>
        </row>
        <row r="391">
          <cell r="A391" t="str">
            <v/>
          </cell>
          <cell r="I391" t="str">
            <v/>
          </cell>
        </row>
        <row r="392">
          <cell r="A392" t="str">
            <v/>
          </cell>
          <cell r="I392" t="str">
            <v/>
          </cell>
        </row>
        <row r="393">
          <cell r="A393" t="str">
            <v/>
          </cell>
          <cell r="I393" t="str">
            <v/>
          </cell>
        </row>
        <row r="394">
          <cell r="A394" t="str">
            <v/>
          </cell>
          <cell r="I394" t="str">
            <v/>
          </cell>
        </row>
        <row r="395">
          <cell r="A395" t="str">
            <v/>
          </cell>
          <cell r="I395" t="str">
            <v/>
          </cell>
        </row>
        <row r="396">
          <cell r="A396" t="str">
            <v/>
          </cell>
          <cell r="I396" t="str">
            <v/>
          </cell>
        </row>
        <row r="397">
          <cell r="A397" t="str">
            <v/>
          </cell>
          <cell r="I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dbetaling af ferie"/>
      <sheetName val="Udbetaling af 6. ferieuge"/>
      <sheetName val="Udbetaling af 5. ferieuge"/>
      <sheetName val="Ferie på forskud"/>
      <sheetName val="Feriekort på forskud (YL)"/>
      <sheetName val="Overførsel af ferie"/>
      <sheetName val="Overfør. af ferie på feriekort"/>
      <sheetName val="Feriehindring"/>
      <sheetName val=" område"/>
      <sheetName val="Ar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A3" t="str">
            <v>Sygdom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mailto:khr-loen-team8@regionsjaelland.dk" TargetMode="External"/><Relationship Id="rId21" Type="http://schemas.openxmlformats.org/officeDocument/2006/relationships/hyperlink" Target="mailto:khr-loen-team1@regionsjaelland.dk" TargetMode="External"/><Relationship Id="rId42" Type="http://schemas.openxmlformats.org/officeDocument/2006/relationships/hyperlink" Target="mailto:khr-loen-team1@regionsjaelland.dk" TargetMode="External"/><Relationship Id="rId63" Type="http://schemas.openxmlformats.org/officeDocument/2006/relationships/hyperlink" Target="mailto:khr-loen-team5@regionsjaelland.dk" TargetMode="External"/><Relationship Id="rId84" Type="http://schemas.openxmlformats.org/officeDocument/2006/relationships/hyperlink" Target="mailto:khr-loen-team1@regionsjaelland.dk" TargetMode="External"/><Relationship Id="rId138" Type="http://schemas.openxmlformats.org/officeDocument/2006/relationships/hyperlink" Target="mailto:khr-loen-team6@regionsjaelland.dk" TargetMode="External"/><Relationship Id="rId159" Type="http://schemas.openxmlformats.org/officeDocument/2006/relationships/hyperlink" Target="mailto:khr-loen-team5@regionsjaelland.dk" TargetMode="External"/><Relationship Id="rId170" Type="http://schemas.openxmlformats.org/officeDocument/2006/relationships/hyperlink" Target="mailto:khr-loen-team1@regionsjaelland.dk" TargetMode="External"/><Relationship Id="rId107" Type="http://schemas.openxmlformats.org/officeDocument/2006/relationships/hyperlink" Target="mailto:khr-loen-team1@regionsjaelland.dk" TargetMode="External"/><Relationship Id="rId11" Type="http://schemas.openxmlformats.org/officeDocument/2006/relationships/hyperlink" Target="mailto:khr-loen-team8@regionsjaelland.dk" TargetMode="External"/><Relationship Id="rId32" Type="http://schemas.openxmlformats.org/officeDocument/2006/relationships/hyperlink" Target="mailto:khr-loen-team5@regionsjaelland.dk" TargetMode="External"/><Relationship Id="rId53" Type="http://schemas.openxmlformats.org/officeDocument/2006/relationships/hyperlink" Target="mailto:khr-loen-team1@regionsjaelland.dk" TargetMode="External"/><Relationship Id="rId74" Type="http://schemas.openxmlformats.org/officeDocument/2006/relationships/hyperlink" Target="mailto:khr-loen-team1@regionsjaelland.dk" TargetMode="External"/><Relationship Id="rId128" Type="http://schemas.openxmlformats.org/officeDocument/2006/relationships/hyperlink" Target="mailto:khr-loen-team8@regionsjaelland.dk" TargetMode="External"/><Relationship Id="rId149" Type="http://schemas.openxmlformats.org/officeDocument/2006/relationships/hyperlink" Target="mailto:khr-loen-team7@regionsjaelland.dk" TargetMode="External"/><Relationship Id="rId5" Type="http://schemas.openxmlformats.org/officeDocument/2006/relationships/hyperlink" Target="mailto:khr-loen-team1@regionsjaelland.dk" TargetMode="External"/><Relationship Id="rId95" Type="http://schemas.openxmlformats.org/officeDocument/2006/relationships/hyperlink" Target="mailto:khr-loen-team1@regionsjaelland.dk" TargetMode="External"/><Relationship Id="rId160" Type="http://schemas.openxmlformats.org/officeDocument/2006/relationships/hyperlink" Target="mailto:khr-loen-team1@regionsjaelland.dk" TargetMode="External"/><Relationship Id="rId22" Type="http://schemas.openxmlformats.org/officeDocument/2006/relationships/hyperlink" Target="mailto:khr-loen-team1@regionsjaelland.dk" TargetMode="External"/><Relationship Id="rId43" Type="http://schemas.openxmlformats.org/officeDocument/2006/relationships/hyperlink" Target="mailto:khr-loen-team1@regionsjaelland.dk" TargetMode="External"/><Relationship Id="rId64" Type="http://schemas.openxmlformats.org/officeDocument/2006/relationships/hyperlink" Target="mailto:khr-loen-team5@regionsjaelland.dk" TargetMode="External"/><Relationship Id="rId118" Type="http://schemas.openxmlformats.org/officeDocument/2006/relationships/hyperlink" Target="mailto:khr-loen-team8@regionsjaelland.dk" TargetMode="External"/><Relationship Id="rId139" Type="http://schemas.openxmlformats.org/officeDocument/2006/relationships/hyperlink" Target="mailto:khr-loen-team6@regionsjaelland.dk" TargetMode="External"/><Relationship Id="rId85" Type="http://schemas.openxmlformats.org/officeDocument/2006/relationships/hyperlink" Target="mailto:khr-loen-team1@regionsjaelland.dk" TargetMode="External"/><Relationship Id="rId150" Type="http://schemas.openxmlformats.org/officeDocument/2006/relationships/hyperlink" Target="mailto:khr-loen-team9@regionsjaelland.dk" TargetMode="External"/><Relationship Id="rId171" Type="http://schemas.openxmlformats.org/officeDocument/2006/relationships/hyperlink" Target="mailto:khr-loen-team1@regionsjaelland.dk" TargetMode="External"/><Relationship Id="rId12" Type="http://schemas.openxmlformats.org/officeDocument/2006/relationships/hyperlink" Target="mailto:khr-loen-team8@regionsjaelland.dk" TargetMode="External"/><Relationship Id="rId33" Type="http://schemas.openxmlformats.org/officeDocument/2006/relationships/hyperlink" Target="mailto:khr-loen-team5@regionsjaelland.dk" TargetMode="External"/><Relationship Id="rId108" Type="http://schemas.openxmlformats.org/officeDocument/2006/relationships/hyperlink" Target="mailto:khr-loen-team1@regionsjaelland.dk" TargetMode="External"/><Relationship Id="rId129" Type="http://schemas.openxmlformats.org/officeDocument/2006/relationships/hyperlink" Target="mailto:khr-loen-team8@regionsjaelland.dk" TargetMode="External"/><Relationship Id="rId54" Type="http://schemas.openxmlformats.org/officeDocument/2006/relationships/hyperlink" Target="mailto:khr-loen-team1@regionsjaelland.dk" TargetMode="External"/><Relationship Id="rId75" Type="http://schemas.openxmlformats.org/officeDocument/2006/relationships/hyperlink" Target="mailto:khr-loen-team1@regionsjaelland.dk" TargetMode="External"/><Relationship Id="rId96" Type="http://schemas.openxmlformats.org/officeDocument/2006/relationships/hyperlink" Target="mailto:khr-loen-team1@regionsjaelland.dk" TargetMode="External"/><Relationship Id="rId140" Type="http://schemas.openxmlformats.org/officeDocument/2006/relationships/hyperlink" Target="mailto:khr-loen-team6@regionsjaelland.dk" TargetMode="External"/><Relationship Id="rId161" Type="http://schemas.openxmlformats.org/officeDocument/2006/relationships/hyperlink" Target="mailto:khr-loen-team1@regionsjaelland.dk" TargetMode="External"/><Relationship Id="rId1" Type="http://schemas.openxmlformats.org/officeDocument/2006/relationships/hyperlink" Target="mailto:khr-loen-team1@regionsjaelland.dk" TargetMode="External"/><Relationship Id="rId6" Type="http://schemas.openxmlformats.org/officeDocument/2006/relationships/hyperlink" Target="mailto:khr-loen-team1@regionsjaelland.dk" TargetMode="External"/><Relationship Id="rId23" Type="http://schemas.openxmlformats.org/officeDocument/2006/relationships/hyperlink" Target="mailto:khr-loen-team1@regionsjaelland.dk" TargetMode="External"/><Relationship Id="rId28" Type="http://schemas.openxmlformats.org/officeDocument/2006/relationships/hyperlink" Target="mailto:khr-loen-team1@regionsjaelland.dk" TargetMode="External"/><Relationship Id="rId49" Type="http://schemas.openxmlformats.org/officeDocument/2006/relationships/hyperlink" Target="mailto:khr-loen-team1@regionsjaelland.dk" TargetMode="External"/><Relationship Id="rId114" Type="http://schemas.openxmlformats.org/officeDocument/2006/relationships/hyperlink" Target="mailto:khr-loen-team2@regionsjaelland.dk" TargetMode="External"/><Relationship Id="rId119" Type="http://schemas.openxmlformats.org/officeDocument/2006/relationships/hyperlink" Target="mailto:khr-loen-team8@regionsjaelland.dk" TargetMode="External"/><Relationship Id="rId44" Type="http://schemas.openxmlformats.org/officeDocument/2006/relationships/hyperlink" Target="mailto:khr-loen-team1@regionsjaelland.dk" TargetMode="External"/><Relationship Id="rId60" Type="http://schemas.openxmlformats.org/officeDocument/2006/relationships/hyperlink" Target="mailto:khr-loen-team4@regionsjaelland.dk" TargetMode="External"/><Relationship Id="rId65" Type="http://schemas.openxmlformats.org/officeDocument/2006/relationships/hyperlink" Target="mailto:khr-loen-team5@regionsjaelland.dk" TargetMode="External"/><Relationship Id="rId81" Type="http://schemas.openxmlformats.org/officeDocument/2006/relationships/hyperlink" Target="mailto:khr-loen-team1@regionsjaelland.dk" TargetMode="External"/><Relationship Id="rId86" Type="http://schemas.openxmlformats.org/officeDocument/2006/relationships/hyperlink" Target="mailto:khr-loen-team1@regionsjaelland.dk" TargetMode="External"/><Relationship Id="rId130" Type="http://schemas.openxmlformats.org/officeDocument/2006/relationships/hyperlink" Target="mailto:khr-loen-team8@regionsjaelland.dk" TargetMode="External"/><Relationship Id="rId135" Type="http://schemas.openxmlformats.org/officeDocument/2006/relationships/hyperlink" Target="mailto:khr-loen-team8@regionsjaelland.dk" TargetMode="External"/><Relationship Id="rId151" Type="http://schemas.openxmlformats.org/officeDocument/2006/relationships/hyperlink" Target="mailto:khr-loen-team9@regionsjaelland.dk" TargetMode="External"/><Relationship Id="rId156" Type="http://schemas.openxmlformats.org/officeDocument/2006/relationships/hyperlink" Target="mailto:khr-loen-team1@regionsjaelland.dk" TargetMode="External"/><Relationship Id="rId172" Type="http://schemas.openxmlformats.org/officeDocument/2006/relationships/hyperlink" Target="mailto:khr-loen-team2@regionsjaelland.dk" TargetMode="External"/><Relationship Id="rId13" Type="http://schemas.openxmlformats.org/officeDocument/2006/relationships/hyperlink" Target="mailto:khr-loen-team1@regionsjaelland.dk" TargetMode="External"/><Relationship Id="rId18" Type="http://schemas.openxmlformats.org/officeDocument/2006/relationships/hyperlink" Target="mailto:khr-loen-team1@regionsjaelland.dk" TargetMode="External"/><Relationship Id="rId39" Type="http://schemas.openxmlformats.org/officeDocument/2006/relationships/hyperlink" Target="mailto:khr-loen-team1@regionsjaelland.dk" TargetMode="External"/><Relationship Id="rId109" Type="http://schemas.openxmlformats.org/officeDocument/2006/relationships/hyperlink" Target="mailto:khr-loen-team2@regionsjaelland.dk" TargetMode="External"/><Relationship Id="rId34" Type="http://schemas.openxmlformats.org/officeDocument/2006/relationships/hyperlink" Target="mailto:khr-loen-team5@regionsjaelland.dk" TargetMode="External"/><Relationship Id="rId50" Type="http://schemas.openxmlformats.org/officeDocument/2006/relationships/hyperlink" Target="mailto:khr-loen-team1@regionsjaelland.dk" TargetMode="External"/><Relationship Id="rId55" Type="http://schemas.openxmlformats.org/officeDocument/2006/relationships/hyperlink" Target="mailto:khr-loen-team4@regionsjaelland.dk" TargetMode="External"/><Relationship Id="rId76" Type="http://schemas.openxmlformats.org/officeDocument/2006/relationships/hyperlink" Target="mailto:khr-loen-team1@regionsjaelland.dk" TargetMode="External"/><Relationship Id="rId97" Type="http://schemas.openxmlformats.org/officeDocument/2006/relationships/hyperlink" Target="mailto:khr-loen-team1@regionsjaelland.dk" TargetMode="External"/><Relationship Id="rId104" Type="http://schemas.openxmlformats.org/officeDocument/2006/relationships/hyperlink" Target="mailto:khr-loen-team1@regionsjaelland.dk" TargetMode="External"/><Relationship Id="rId120" Type="http://schemas.openxmlformats.org/officeDocument/2006/relationships/hyperlink" Target="mailto:khr-loen-team8@regionsjaelland.dk" TargetMode="External"/><Relationship Id="rId125" Type="http://schemas.openxmlformats.org/officeDocument/2006/relationships/hyperlink" Target="mailto:khr-loen-team8@regionsjaelland.dk" TargetMode="External"/><Relationship Id="rId141" Type="http://schemas.openxmlformats.org/officeDocument/2006/relationships/hyperlink" Target="mailto:khr-loen-team6@regionsjaelland.dk" TargetMode="External"/><Relationship Id="rId146" Type="http://schemas.openxmlformats.org/officeDocument/2006/relationships/hyperlink" Target="mailto:khr-loen-team7@regionsjaelland.dk" TargetMode="External"/><Relationship Id="rId167" Type="http://schemas.openxmlformats.org/officeDocument/2006/relationships/hyperlink" Target="mailto:khr-loen-team1@regionsjaelland.dk" TargetMode="External"/><Relationship Id="rId7" Type="http://schemas.openxmlformats.org/officeDocument/2006/relationships/hyperlink" Target="mailto:khr-loen-team8@regionsjaelland.dk" TargetMode="External"/><Relationship Id="rId71" Type="http://schemas.openxmlformats.org/officeDocument/2006/relationships/hyperlink" Target="mailto:khr-loen-team1@regionsjaelland.dk" TargetMode="External"/><Relationship Id="rId92" Type="http://schemas.openxmlformats.org/officeDocument/2006/relationships/hyperlink" Target="mailto:khr-loen-team1@regionsjaelland.dk" TargetMode="External"/><Relationship Id="rId162" Type="http://schemas.openxmlformats.org/officeDocument/2006/relationships/hyperlink" Target="mailto:khr-loen-team1@regionsjaelland.dk" TargetMode="External"/><Relationship Id="rId2" Type="http://schemas.openxmlformats.org/officeDocument/2006/relationships/hyperlink" Target="mailto:khr-loen-team1@regionsjaelland.dk" TargetMode="External"/><Relationship Id="rId29" Type="http://schemas.openxmlformats.org/officeDocument/2006/relationships/hyperlink" Target="mailto:khr-loen-team1@regionsjaelland.dk" TargetMode="External"/><Relationship Id="rId24" Type="http://schemas.openxmlformats.org/officeDocument/2006/relationships/hyperlink" Target="mailto:khr-loen-team1@regionsjaelland.dk" TargetMode="External"/><Relationship Id="rId40" Type="http://schemas.openxmlformats.org/officeDocument/2006/relationships/hyperlink" Target="mailto:khr-loen-team1@regionsjaelland.dk" TargetMode="External"/><Relationship Id="rId45" Type="http://schemas.openxmlformats.org/officeDocument/2006/relationships/hyperlink" Target="mailto:khr-loen-team1@regionsjaelland.dk" TargetMode="External"/><Relationship Id="rId66" Type="http://schemas.openxmlformats.org/officeDocument/2006/relationships/hyperlink" Target="mailto:khr-loen-team5@regionsjaelland.dk" TargetMode="External"/><Relationship Id="rId87" Type="http://schemas.openxmlformats.org/officeDocument/2006/relationships/hyperlink" Target="mailto:khr-loen-team1@regionsjaelland.dk" TargetMode="External"/><Relationship Id="rId110" Type="http://schemas.openxmlformats.org/officeDocument/2006/relationships/hyperlink" Target="mailto:khr-loen-team2@regionsjaelland.dk" TargetMode="External"/><Relationship Id="rId115" Type="http://schemas.openxmlformats.org/officeDocument/2006/relationships/hyperlink" Target="mailto:khr-loen-team8@regionsjaelland.dk" TargetMode="External"/><Relationship Id="rId131" Type="http://schemas.openxmlformats.org/officeDocument/2006/relationships/hyperlink" Target="mailto:khr-loen-team8@regionsjaelland.dk" TargetMode="External"/><Relationship Id="rId136" Type="http://schemas.openxmlformats.org/officeDocument/2006/relationships/hyperlink" Target="mailto:khr-loen-team8@regionsjaelland.dk" TargetMode="External"/><Relationship Id="rId157" Type="http://schemas.openxmlformats.org/officeDocument/2006/relationships/hyperlink" Target="mailto:khr-loen-team1@regionsjaelland.dk" TargetMode="External"/><Relationship Id="rId61" Type="http://schemas.openxmlformats.org/officeDocument/2006/relationships/hyperlink" Target="mailto:khr-loen-team5@regionsjaelland.dk" TargetMode="External"/><Relationship Id="rId82" Type="http://schemas.openxmlformats.org/officeDocument/2006/relationships/hyperlink" Target="mailto:khr-loen-team1@regionsjaelland.dk" TargetMode="External"/><Relationship Id="rId152" Type="http://schemas.openxmlformats.org/officeDocument/2006/relationships/hyperlink" Target="mailto:khr-loen-team9@regionsjaelland.dk" TargetMode="External"/><Relationship Id="rId173" Type="http://schemas.openxmlformats.org/officeDocument/2006/relationships/printerSettings" Target="../printerSettings/printerSettings10.bin"/><Relationship Id="rId19" Type="http://schemas.openxmlformats.org/officeDocument/2006/relationships/hyperlink" Target="mailto:khr-loen-team1@regionsjaelland.dk" TargetMode="External"/><Relationship Id="rId14" Type="http://schemas.openxmlformats.org/officeDocument/2006/relationships/hyperlink" Target="mailto:khr-loen-team1@regionsjaelland.dk" TargetMode="External"/><Relationship Id="rId30" Type="http://schemas.openxmlformats.org/officeDocument/2006/relationships/hyperlink" Target="mailto:khr-loen-team1@regionsjaelland.dk" TargetMode="External"/><Relationship Id="rId35" Type="http://schemas.openxmlformats.org/officeDocument/2006/relationships/hyperlink" Target="mailto:khr-loen-team5@regionsjaelland.dk" TargetMode="External"/><Relationship Id="rId56" Type="http://schemas.openxmlformats.org/officeDocument/2006/relationships/hyperlink" Target="mailto:khr-loen-team4@regionsjaelland.dk" TargetMode="External"/><Relationship Id="rId77" Type="http://schemas.openxmlformats.org/officeDocument/2006/relationships/hyperlink" Target="mailto:khr-loen-team1@regionsjaelland.dk" TargetMode="External"/><Relationship Id="rId100" Type="http://schemas.openxmlformats.org/officeDocument/2006/relationships/hyperlink" Target="mailto:khr-loen-team1@regionsjaelland.dk" TargetMode="External"/><Relationship Id="rId105" Type="http://schemas.openxmlformats.org/officeDocument/2006/relationships/hyperlink" Target="mailto:khr-loen-team1@regionsjaelland.dk" TargetMode="External"/><Relationship Id="rId126" Type="http://schemas.openxmlformats.org/officeDocument/2006/relationships/hyperlink" Target="mailto:khr-loen-team8@regionsjaelland.dk" TargetMode="External"/><Relationship Id="rId147" Type="http://schemas.openxmlformats.org/officeDocument/2006/relationships/hyperlink" Target="mailto:khr-loen-team7@regionsjaelland.dk" TargetMode="External"/><Relationship Id="rId168" Type="http://schemas.openxmlformats.org/officeDocument/2006/relationships/hyperlink" Target="mailto:khr-loen-team1@regionsjaelland.dk" TargetMode="External"/><Relationship Id="rId8" Type="http://schemas.openxmlformats.org/officeDocument/2006/relationships/hyperlink" Target="mailto:khr-loen-team8@regionsjaelland.dk" TargetMode="External"/><Relationship Id="rId51" Type="http://schemas.openxmlformats.org/officeDocument/2006/relationships/hyperlink" Target="mailto:khr-loen-team1@regionsjaelland.dk" TargetMode="External"/><Relationship Id="rId72" Type="http://schemas.openxmlformats.org/officeDocument/2006/relationships/hyperlink" Target="mailto:khr-loen-team1@regionsjaelland.dk" TargetMode="External"/><Relationship Id="rId93" Type="http://schemas.openxmlformats.org/officeDocument/2006/relationships/hyperlink" Target="mailto:khr-loen-team1@regionsjaelland.dk" TargetMode="External"/><Relationship Id="rId98" Type="http://schemas.openxmlformats.org/officeDocument/2006/relationships/hyperlink" Target="mailto:khr-loen-team1@regionsjaelland.dk" TargetMode="External"/><Relationship Id="rId121" Type="http://schemas.openxmlformats.org/officeDocument/2006/relationships/hyperlink" Target="mailto:khr-loen-team8@regionsjaelland.dk" TargetMode="External"/><Relationship Id="rId142" Type="http://schemas.openxmlformats.org/officeDocument/2006/relationships/hyperlink" Target="mailto:khr-loen-team6@regionsjaelland.dk" TargetMode="External"/><Relationship Id="rId163" Type="http://schemas.openxmlformats.org/officeDocument/2006/relationships/hyperlink" Target="mailto:khr-loen-team4@regionsjaelland.dk" TargetMode="External"/><Relationship Id="rId3" Type="http://schemas.openxmlformats.org/officeDocument/2006/relationships/hyperlink" Target="mailto:khr-loen-team1@regionsjaelland.dk" TargetMode="External"/><Relationship Id="rId25" Type="http://schemas.openxmlformats.org/officeDocument/2006/relationships/hyperlink" Target="mailto:khr-loen-team1@regionsjaelland.dk" TargetMode="External"/><Relationship Id="rId46" Type="http://schemas.openxmlformats.org/officeDocument/2006/relationships/hyperlink" Target="mailto:khr-loen-team1@regionsjaelland.dk" TargetMode="External"/><Relationship Id="rId67" Type="http://schemas.openxmlformats.org/officeDocument/2006/relationships/hyperlink" Target="mailto:khr-loen-team1@regionsjaelland.dk" TargetMode="External"/><Relationship Id="rId116" Type="http://schemas.openxmlformats.org/officeDocument/2006/relationships/hyperlink" Target="mailto:khr-loen-team8@regionsjaelland.dk" TargetMode="External"/><Relationship Id="rId137" Type="http://schemas.openxmlformats.org/officeDocument/2006/relationships/hyperlink" Target="mailto:khr-loen-team6@regionsjaelland.dk" TargetMode="External"/><Relationship Id="rId158" Type="http://schemas.openxmlformats.org/officeDocument/2006/relationships/hyperlink" Target="mailto:khr-loen-team1@regionsjaelland.dk" TargetMode="External"/><Relationship Id="rId20" Type="http://schemas.openxmlformats.org/officeDocument/2006/relationships/hyperlink" Target="mailto:khr-loen-team1@regionsjaelland.dk" TargetMode="External"/><Relationship Id="rId41" Type="http://schemas.openxmlformats.org/officeDocument/2006/relationships/hyperlink" Target="mailto:khr-loen-team1@regionsjaelland.dk" TargetMode="External"/><Relationship Id="rId62" Type="http://schemas.openxmlformats.org/officeDocument/2006/relationships/hyperlink" Target="mailto:khr-loen-team5@regionsjaelland.dk" TargetMode="External"/><Relationship Id="rId83" Type="http://schemas.openxmlformats.org/officeDocument/2006/relationships/hyperlink" Target="mailto:khr-loen-team1@regionsjaelland.dk" TargetMode="External"/><Relationship Id="rId88" Type="http://schemas.openxmlformats.org/officeDocument/2006/relationships/hyperlink" Target="mailto:khr-loen-team1@regionsjaelland.dk" TargetMode="External"/><Relationship Id="rId111" Type="http://schemas.openxmlformats.org/officeDocument/2006/relationships/hyperlink" Target="mailto:khr-loen-team2@regionsjaelland.dk" TargetMode="External"/><Relationship Id="rId132" Type="http://schemas.openxmlformats.org/officeDocument/2006/relationships/hyperlink" Target="mailto:khr-loen-team8@regionsjaelland.dk" TargetMode="External"/><Relationship Id="rId153" Type="http://schemas.openxmlformats.org/officeDocument/2006/relationships/hyperlink" Target="mailto:khr-loen-team9@regionsjaelland.dk" TargetMode="External"/><Relationship Id="rId15" Type="http://schemas.openxmlformats.org/officeDocument/2006/relationships/hyperlink" Target="mailto:khr-loen-team1@regionsjaelland.dk" TargetMode="External"/><Relationship Id="rId36" Type="http://schemas.openxmlformats.org/officeDocument/2006/relationships/hyperlink" Target="mailto:khr-loen-team5@regionsjaelland.dk" TargetMode="External"/><Relationship Id="rId57" Type="http://schemas.openxmlformats.org/officeDocument/2006/relationships/hyperlink" Target="mailto:khr-loen-team4@regionsjaelland.dk" TargetMode="External"/><Relationship Id="rId106" Type="http://schemas.openxmlformats.org/officeDocument/2006/relationships/hyperlink" Target="mailto:khr-loen-team1@regionsjaelland.dk" TargetMode="External"/><Relationship Id="rId127" Type="http://schemas.openxmlformats.org/officeDocument/2006/relationships/hyperlink" Target="mailto:khr-loen-team8@regionsjaelland.dk" TargetMode="External"/><Relationship Id="rId10" Type="http://schemas.openxmlformats.org/officeDocument/2006/relationships/hyperlink" Target="mailto:khr-loen-team8@regionsjaelland.dk" TargetMode="External"/><Relationship Id="rId31" Type="http://schemas.openxmlformats.org/officeDocument/2006/relationships/hyperlink" Target="mailto:khr-loen-team5@regionsjaelland.dk" TargetMode="External"/><Relationship Id="rId52" Type="http://schemas.openxmlformats.org/officeDocument/2006/relationships/hyperlink" Target="mailto:khr-loen-team1@regionsjaelland.dk" TargetMode="External"/><Relationship Id="rId73" Type="http://schemas.openxmlformats.org/officeDocument/2006/relationships/hyperlink" Target="mailto:khr-loen-team1@regionsjaelland.dk" TargetMode="External"/><Relationship Id="rId78" Type="http://schemas.openxmlformats.org/officeDocument/2006/relationships/hyperlink" Target="mailto:khr-loen-team1@regionsjaelland.dk" TargetMode="External"/><Relationship Id="rId94" Type="http://schemas.openxmlformats.org/officeDocument/2006/relationships/hyperlink" Target="mailto:khr-loen-team1@regionsjaelland.dk" TargetMode="External"/><Relationship Id="rId99" Type="http://schemas.openxmlformats.org/officeDocument/2006/relationships/hyperlink" Target="mailto:khr-loen-team1@regionsjaelland.dk" TargetMode="External"/><Relationship Id="rId101" Type="http://schemas.openxmlformats.org/officeDocument/2006/relationships/hyperlink" Target="mailto:khr-loen-team1@regionsjaelland.dk" TargetMode="External"/><Relationship Id="rId122" Type="http://schemas.openxmlformats.org/officeDocument/2006/relationships/hyperlink" Target="mailto:khr-loen-team8@regionsjaelland.dk" TargetMode="External"/><Relationship Id="rId143" Type="http://schemas.openxmlformats.org/officeDocument/2006/relationships/hyperlink" Target="mailto:khr-loen-team6@regionsjaelland.dk" TargetMode="External"/><Relationship Id="rId148" Type="http://schemas.openxmlformats.org/officeDocument/2006/relationships/hyperlink" Target="mailto:khr-loen-team7@regionsjaelland.dk" TargetMode="External"/><Relationship Id="rId164" Type="http://schemas.openxmlformats.org/officeDocument/2006/relationships/hyperlink" Target="mailto:khr-loen-team5@regionsjaelland.dk" TargetMode="External"/><Relationship Id="rId169" Type="http://schemas.openxmlformats.org/officeDocument/2006/relationships/hyperlink" Target="mailto:khr-loen-team1@regionsjaelland.dk" TargetMode="External"/><Relationship Id="rId4" Type="http://schemas.openxmlformats.org/officeDocument/2006/relationships/hyperlink" Target="mailto:khr-loen-team1@regionsjaelland.dk" TargetMode="External"/><Relationship Id="rId9" Type="http://schemas.openxmlformats.org/officeDocument/2006/relationships/hyperlink" Target="mailto:khr-loen-team8@regionsjaelland.dk" TargetMode="External"/><Relationship Id="rId26" Type="http://schemas.openxmlformats.org/officeDocument/2006/relationships/hyperlink" Target="mailto:khr-loen-team1@regionsjaelland.dk" TargetMode="External"/><Relationship Id="rId47" Type="http://schemas.openxmlformats.org/officeDocument/2006/relationships/hyperlink" Target="mailto:khr-loen-team1@regionsjaelland.dk" TargetMode="External"/><Relationship Id="rId68" Type="http://schemas.openxmlformats.org/officeDocument/2006/relationships/hyperlink" Target="mailto:khr-loen-team1@regionsjaelland.dk" TargetMode="External"/><Relationship Id="rId89" Type="http://schemas.openxmlformats.org/officeDocument/2006/relationships/hyperlink" Target="mailto:khr-loen-team1@regionsjaelland.dk" TargetMode="External"/><Relationship Id="rId112" Type="http://schemas.openxmlformats.org/officeDocument/2006/relationships/hyperlink" Target="mailto:khr-loen-team2@regionsjaelland.dk" TargetMode="External"/><Relationship Id="rId133" Type="http://schemas.openxmlformats.org/officeDocument/2006/relationships/hyperlink" Target="mailto:khr-loen-team8@regionsjaelland.dk" TargetMode="External"/><Relationship Id="rId154" Type="http://schemas.openxmlformats.org/officeDocument/2006/relationships/hyperlink" Target="mailto:khr-loen-team1@regionsjaelland.dk" TargetMode="External"/><Relationship Id="rId16" Type="http://schemas.openxmlformats.org/officeDocument/2006/relationships/hyperlink" Target="mailto:khr-loen-team1@regionsjaelland.dk" TargetMode="External"/><Relationship Id="rId37" Type="http://schemas.openxmlformats.org/officeDocument/2006/relationships/hyperlink" Target="mailto:khr-loen-team1@regionsjaelland.dk" TargetMode="External"/><Relationship Id="rId58" Type="http://schemas.openxmlformats.org/officeDocument/2006/relationships/hyperlink" Target="mailto:khr-loen-team4@regionsjaelland.dk" TargetMode="External"/><Relationship Id="rId79" Type="http://schemas.openxmlformats.org/officeDocument/2006/relationships/hyperlink" Target="mailto:khr-loen-team1@regionsjaelland.dk" TargetMode="External"/><Relationship Id="rId102" Type="http://schemas.openxmlformats.org/officeDocument/2006/relationships/hyperlink" Target="mailto:khr-loen-team1@regionsjaelland.dk" TargetMode="External"/><Relationship Id="rId123" Type="http://schemas.openxmlformats.org/officeDocument/2006/relationships/hyperlink" Target="mailto:khr-loen-team8@regionsjaelland.dk" TargetMode="External"/><Relationship Id="rId144" Type="http://schemas.openxmlformats.org/officeDocument/2006/relationships/hyperlink" Target="mailto:khr-loen-team6@regionsjaelland.dk" TargetMode="External"/><Relationship Id="rId90" Type="http://schemas.openxmlformats.org/officeDocument/2006/relationships/hyperlink" Target="mailto:khr-loen-team1@regionsjaelland.dk" TargetMode="External"/><Relationship Id="rId165" Type="http://schemas.openxmlformats.org/officeDocument/2006/relationships/hyperlink" Target="mailto:khr-loen-team1@regionsjaelland.dk" TargetMode="External"/><Relationship Id="rId27" Type="http://schemas.openxmlformats.org/officeDocument/2006/relationships/hyperlink" Target="mailto:khr-loen-team1@regionsjaelland.dk" TargetMode="External"/><Relationship Id="rId48" Type="http://schemas.openxmlformats.org/officeDocument/2006/relationships/hyperlink" Target="mailto:khr-loen-team1@regionsjaelland.dk" TargetMode="External"/><Relationship Id="rId69" Type="http://schemas.openxmlformats.org/officeDocument/2006/relationships/hyperlink" Target="mailto:khr-loen-team1@regionsjaelland.dk" TargetMode="External"/><Relationship Id="rId113" Type="http://schemas.openxmlformats.org/officeDocument/2006/relationships/hyperlink" Target="mailto:khr-loen-team2@regionsjaelland.dk" TargetMode="External"/><Relationship Id="rId134" Type="http://schemas.openxmlformats.org/officeDocument/2006/relationships/hyperlink" Target="mailto:khr-loen-team8@regionsjaelland.dk" TargetMode="External"/><Relationship Id="rId80" Type="http://schemas.openxmlformats.org/officeDocument/2006/relationships/hyperlink" Target="mailto:khr-loen-team1@regionsjaelland.dk" TargetMode="External"/><Relationship Id="rId155" Type="http://schemas.openxmlformats.org/officeDocument/2006/relationships/hyperlink" Target="mailto:khr-loen-team8@regionsjaelland.dk" TargetMode="External"/><Relationship Id="rId17" Type="http://schemas.openxmlformats.org/officeDocument/2006/relationships/hyperlink" Target="mailto:khr-loen-team1@regionsjaelland.dk" TargetMode="External"/><Relationship Id="rId38" Type="http://schemas.openxmlformats.org/officeDocument/2006/relationships/hyperlink" Target="mailto:khr-loen-team1@regionsjaelland.dk" TargetMode="External"/><Relationship Id="rId59" Type="http://schemas.openxmlformats.org/officeDocument/2006/relationships/hyperlink" Target="mailto:khr-loen-team4@regionsjaelland.dk" TargetMode="External"/><Relationship Id="rId103" Type="http://schemas.openxmlformats.org/officeDocument/2006/relationships/hyperlink" Target="mailto:khr-loen-team1@regionsjaelland.dk" TargetMode="External"/><Relationship Id="rId124" Type="http://schemas.openxmlformats.org/officeDocument/2006/relationships/hyperlink" Target="mailto:khr-loen-team8@regionsjaelland.dk" TargetMode="External"/><Relationship Id="rId70" Type="http://schemas.openxmlformats.org/officeDocument/2006/relationships/hyperlink" Target="mailto:khr-loen-team1@regionsjaelland.dk" TargetMode="External"/><Relationship Id="rId91" Type="http://schemas.openxmlformats.org/officeDocument/2006/relationships/hyperlink" Target="mailto:khr-loen-team1@regionsjaelland.dk" TargetMode="External"/><Relationship Id="rId145" Type="http://schemas.openxmlformats.org/officeDocument/2006/relationships/hyperlink" Target="mailto:khr-loen-team6@regionsjaelland.dk" TargetMode="External"/><Relationship Id="rId166" Type="http://schemas.openxmlformats.org/officeDocument/2006/relationships/hyperlink" Target="mailto:khr-loen-team1@regionsjaelland.d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.vsdx"/><Relationship Id="rId13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4.vsd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Visio_Drawing1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3.vsdx"/><Relationship Id="rId4" Type="http://schemas.openxmlformats.org/officeDocument/2006/relationships/package" Target="../embeddings/Microsoft_Visio_Drawing.vsdx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7.vsdx"/><Relationship Id="rId13" Type="http://schemas.openxmlformats.org/officeDocument/2006/relationships/comments" Target="../comments2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9.vsdx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Visio_Drawing6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8.vsdx"/><Relationship Id="rId4" Type="http://schemas.openxmlformats.org/officeDocument/2006/relationships/package" Target="../embeddings/Microsoft_Visio_Drawing5.vsdx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12.vsdx"/><Relationship Id="rId13" Type="http://schemas.openxmlformats.org/officeDocument/2006/relationships/comments" Target="../comments3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14.vsdx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Microsoft_Visio_Drawing11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13.vsdx"/><Relationship Id="rId4" Type="http://schemas.openxmlformats.org/officeDocument/2006/relationships/package" Target="../embeddings/Microsoft_Visio_Drawing10.vsdx"/><Relationship Id="rId9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17.vsdx"/><Relationship Id="rId13" Type="http://schemas.openxmlformats.org/officeDocument/2006/relationships/comments" Target="../comments4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19.vsdx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Visio_Drawing16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18.vsdx"/><Relationship Id="rId4" Type="http://schemas.openxmlformats.org/officeDocument/2006/relationships/package" Target="../embeddings/Microsoft_Visio_Drawing15.vsdx"/><Relationship Id="rId9" Type="http://schemas.openxmlformats.org/officeDocument/2006/relationships/image" Target="../media/image4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2.vsdx"/><Relationship Id="rId13" Type="http://schemas.openxmlformats.org/officeDocument/2006/relationships/comments" Target="../comments5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24.vsdx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package" Target="../embeddings/Microsoft_Visio_Drawing21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23.vsdx"/><Relationship Id="rId4" Type="http://schemas.openxmlformats.org/officeDocument/2006/relationships/package" Target="../embeddings/Microsoft_Visio_Drawing20.vsdx"/><Relationship Id="rId9" Type="http://schemas.openxmlformats.org/officeDocument/2006/relationships/image" Target="../media/image4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7.vsdx"/><Relationship Id="rId13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29.vsdx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Visio_Drawing26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28.vsdx"/><Relationship Id="rId4" Type="http://schemas.openxmlformats.org/officeDocument/2006/relationships/package" Target="../embeddings/Microsoft_Visio_Drawing25.vsdx"/><Relationship Id="rId9" Type="http://schemas.openxmlformats.org/officeDocument/2006/relationships/image" Target="../media/image4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32.vsdx"/><Relationship Id="rId13" Type="http://schemas.openxmlformats.org/officeDocument/2006/relationships/comments" Target="../comments7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34.vsdx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package" Target="../embeddings/Microsoft_Visio_Drawing31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33.vsdx"/><Relationship Id="rId4" Type="http://schemas.openxmlformats.org/officeDocument/2006/relationships/package" Target="../embeddings/Microsoft_Visio_Drawing30.vsdx"/><Relationship Id="rId9" Type="http://schemas.openxmlformats.org/officeDocument/2006/relationships/image" Target="../media/image4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E8DE-9917-4754-8D37-9F5E6975D12B}">
  <dimension ref="B11:R40"/>
  <sheetViews>
    <sheetView showGridLines="0" showRowColHeaders="0" tabSelected="1" zoomScaleNormal="100" workbookViewId="0">
      <selection activeCell="I12" sqref="I12:R12"/>
    </sheetView>
  </sheetViews>
  <sheetFormatPr defaultRowHeight="12.75" x14ac:dyDescent="0.2"/>
  <cols>
    <col min="8" max="8" width="1.5703125" customWidth="1"/>
    <col min="18" max="18" width="14.5703125" customWidth="1"/>
  </cols>
  <sheetData>
    <row r="11" spans="9:18" x14ac:dyDescent="0.2">
      <c r="I11" s="197"/>
      <c r="J11" s="197"/>
      <c r="K11" s="197"/>
      <c r="L11" s="197"/>
      <c r="M11" s="197"/>
      <c r="N11" s="197"/>
      <c r="O11" s="197"/>
      <c r="P11" s="197"/>
      <c r="Q11" s="197"/>
      <c r="R11" s="197"/>
    </row>
    <row r="12" spans="9:18" x14ac:dyDescent="0.2">
      <c r="I12" s="197"/>
      <c r="J12" s="197"/>
      <c r="K12" s="197"/>
      <c r="L12" s="197"/>
      <c r="M12" s="197"/>
      <c r="N12" s="197"/>
      <c r="O12" s="197"/>
      <c r="P12" s="197"/>
      <c r="Q12" s="197"/>
      <c r="R12" s="197"/>
    </row>
    <row r="13" spans="9:18" x14ac:dyDescent="0.2">
      <c r="I13" s="197"/>
      <c r="J13" s="197"/>
      <c r="K13" s="197"/>
      <c r="L13" s="197"/>
      <c r="M13" s="197"/>
      <c r="N13" s="197"/>
      <c r="O13" s="197"/>
      <c r="P13" s="197"/>
      <c r="Q13" s="197"/>
      <c r="R13" s="197"/>
    </row>
    <row r="15" spans="9:18" x14ac:dyDescent="0.2">
      <c r="I15" s="197"/>
      <c r="J15" s="197"/>
      <c r="K15" s="197"/>
      <c r="L15" s="197"/>
      <c r="M15" s="197"/>
      <c r="N15" s="197"/>
      <c r="O15" s="197"/>
      <c r="P15" s="197"/>
      <c r="Q15" s="197"/>
      <c r="R15" s="197"/>
    </row>
    <row r="16" spans="9:18" x14ac:dyDescent="0.2">
      <c r="I16" s="197"/>
      <c r="J16" s="197"/>
      <c r="K16" s="197"/>
      <c r="L16" s="197"/>
      <c r="M16" s="197"/>
      <c r="N16" s="197"/>
      <c r="O16" s="197"/>
      <c r="P16" s="197"/>
      <c r="Q16" s="197"/>
      <c r="R16" s="197"/>
    </row>
    <row r="17" spans="9:18" x14ac:dyDescent="0.2">
      <c r="I17" s="197"/>
      <c r="J17" s="197"/>
      <c r="K17" s="197"/>
      <c r="L17" s="197"/>
      <c r="M17" s="197"/>
      <c r="N17" s="197"/>
      <c r="O17" s="197"/>
      <c r="P17" s="197"/>
      <c r="Q17" s="197"/>
      <c r="R17" s="197"/>
    </row>
    <row r="19" spans="9:18" x14ac:dyDescent="0.2">
      <c r="I19" s="197"/>
      <c r="J19" s="197"/>
      <c r="K19" s="197"/>
      <c r="L19" s="197"/>
      <c r="M19" s="197"/>
      <c r="N19" s="197"/>
      <c r="O19" s="197"/>
      <c r="P19" s="197"/>
      <c r="Q19" s="197"/>
      <c r="R19" s="197"/>
    </row>
    <row r="20" spans="9:18" x14ac:dyDescent="0.2">
      <c r="I20" s="197"/>
      <c r="J20" s="197"/>
      <c r="K20" s="197"/>
      <c r="L20" s="197"/>
      <c r="M20" s="197"/>
      <c r="N20" s="197"/>
      <c r="O20" s="197"/>
      <c r="P20" s="197"/>
      <c r="Q20" s="197"/>
      <c r="R20" s="197"/>
    </row>
    <row r="21" spans="9:18" x14ac:dyDescent="0.2">
      <c r="I21" s="197"/>
      <c r="J21" s="197"/>
      <c r="K21" s="197"/>
      <c r="L21" s="197"/>
      <c r="M21" s="197"/>
      <c r="N21" s="197"/>
      <c r="O21" s="197"/>
      <c r="P21" s="197"/>
      <c r="Q21" s="197"/>
      <c r="R21" s="197"/>
    </row>
    <row r="22" spans="9:18" x14ac:dyDescent="0.2">
      <c r="I22" s="190"/>
      <c r="J22" s="190"/>
      <c r="K22" s="190"/>
      <c r="L22" s="190"/>
      <c r="M22" s="190"/>
      <c r="N22" s="190"/>
      <c r="O22" s="190"/>
      <c r="P22" s="190"/>
      <c r="Q22" s="190"/>
      <c r="R22" s="190"/>
    </row>
    <row r="23" spans="9:18" x14ac:dyDescent="0.2">
      <c r="I23" s="198"/>
      <c r="J23" s="198"/>
      <c r="K23" s="198"/>
      <c r="L23" s="198"/>
      <c r="M23" s="198"/>
      <c r="N23" s="198"/>
      <c r="O23" s="198"/>
      <c r="P23" s="198"/>
      <c r="Q23" s="198"/>
      <c r="R23" s="198"/>
    </row>
    <row r="24" spans="9:18" x14ac:dyDescent="0.2">
      <c r="I24" s="198"/>
      <c r="J24" s="198"/>
      <c r="K24" s="198"/>
      <c r="L24" s="198"/>
      <c r="M24" s="198"/>
      <c r="N24" s="198"/>
      <c r="O24" s="198"/>
      <c r="P24" s="198"/>
      <c r="Q24" s="198"/>
      <c r="R24" s="198"/>
    </row>
    <row r="25" spans="9:18" x14ac:dyDescent="0.2">
      <c r="I25" s="198"/>
      <c r="J25" s="198"/>
      <c r="K25" s="198"/>
      <c r="L25" s="198"/>
      <c r="M25" s="198"/>
      <c r="N25" s="198"/>
      <c r="O25" s="198"/>
      <c r="P25" s="198"/>
      <c r="Q25" s="198"/>
      <c r="R25" s="198"/>
    </row>
    <row r="26" spans="9:18" x14ac:dyDescent="0.2">
      <c r="I26" s="194"/>
      <c r="J26" s="194"/>
      <c r="K26" s="194"/>
      <c r="L26" s="194"/>
      <c r="M26" s="194"/>
      <c r="N26" s="194"/>
      <c r="O26" s="194"/>
      <c r="P26" s="194"/>
      <c r="Q26" s="194"/>
      <c r="R26" s="194"/>
    </row>
    <row r="27" spans="9:18" x14ac:dyDescent="0.2">
      <c r="I27" s="194"/>
      <c r="J27" s="194"/>
      <c r="K27" s="194"/>
      <c r="L27" s="194"/>
      <c r="M27" s="194"/>
      <c r="N27" s="194"/>
      <c r="O27" s="194"/>
      <c r="P27" s="194"/>
      <c r="Q27" s="194"/>
      <c r="R27" s="194"/>
    </row>
    <row r="28" spans="9:18" x14ac:dyDescent="0.2">
      <c r="I28" s="194"/>
      <c r="J28" s="194"/>
      <c r="K28" s="194"/>
      <c r="L28" s="194"/>
      <c r="M28" s="194"/>
      <c r="N28" s="194"/>
      <c r="O28" s="194"/>
      <c r="P28" s="194"/>
      <c r="Q28" s="194"/>
      <c r="R28" s="194"/>
    </row>
    <row r="30" spans="9:18" x14ac:dyDescent="0.2">
      <c r="I30" s="197"/>
      <c r="J30" s="197"/>
      <c r="K30" s="197"/>
      <c r="L30" s="197"/>
      <c r="M30" s="197"/>
      <c r="N30" s="197"/>
      <c r="O30" s="197"/>
      <c r="P30" s="197"/>
      <c r="Q30" s="197"/>
      <c r="R30" s="197"/>
    </row>
    <row r="31" spans="9:18" x14ac:dyDescent="0.2">
      <c r="I31" s="197"/>
      <c r="J31" s="197"/>
      <c r="K31" s="197"/>
      <c r="L31" s="197"/>
      <c r="M31" s="197"/>
      <c r="N31" s="197"/>
      <c r="O31" s="197"/>
      <c r="P31" s="197"/>
      <c r="Q31" s="197"/>
      <c r="R31" s="197"/>
    </row>
    <row r="32" spans="9:18" x14ac:dyDescent="0.2">
      <c r="I32" s="197"/>
      <c r="J32" s="197"/>
      <c r="K32" s="197"/>
      <c r="L32" s="197"/>
      <c r="M32" s="197"/>
      <c r="N32" s="197"/>
      <c r="O32" s="197"/>
      <c r="P32" s="197"/>
      <c r="Q32" s="197"/>
      <c r="R32" s="197"/>
    </row>
    <row r="35" spans="2:18" x14ac:dyDescent="0.2">
      <c r="I35" s="197"/>
      <c r="J35" s="197"/>
      <c r="K35" s="197"/>
      <c r="L35" s="197"/>
      <c r="M35" s="197"/>
      <c r="N35" s="197"/>
      <c r="O35" s="197"/>
      <c r="P35" s="197"/>
      <c r="Q35" s="197"/>
      <c r="R35" s="197"/>
    </row>
    <row r="36" spans="2:18" ht="15" x14ac:dyDescent="0.25">
      <c r="B36" s="184"/>
      <c r="I36" s="197"/>
      <c r="J36" s="197"/>
      <c r="K36" s="197"/>
      <c r="L36" s="197"/>
      <c r="M36" s="197"/>
      <c r="N36" s="197"/>
      <c r="O36" s="197"/>
      <c r="P36" s="197"/>
      <c r="Q36" s="197"/>
      <c r="R36" s="197"/>
    </row>
    <row r="39" spans="2:18" ht="12.75" customHeight="1" x14ac:dyDescent="0.2">
      <c r="I39" s="197"/>
      <c r="J39" s="197"/>
      <c r="K39" s="197"/>
      <c r="L39" s="197"/>
      <c r="M39" s="197"/>
      <c r="N39" s="197"/>
      <c r="O39" s="197"/>
      <c r="P39" s="197"/>
      <c r="Q39" s="197"/>
      <c r="R39" s="197"/>
    </row>
    <row r="40" spans="2:18" ht="12.75" customHeight="1" x14ac:dyDescent="0.2">
      <c r="I40" s="197"/>
      <c r="J40" s="197"/>
      <c r="K40" s="197"/>
      <c r="L40" s="197"/>
      <c r="M40" s="197"/>
      <c r="N40" s="197"/>
      <c r="O40" s="197"/>
      <c r="P40" s="197"/>
      <c r="Q40" s="197"/>
      <c r="R40" s="197"/>
    </row>
  </sheetData>
  <sheetProtection algorithmName="SHA-512" hashValue="Uorr0tLIsFXNLt6XbdrjM4vsXL2knZgvE5yvwYfa4Re6w+7ByAc+6RETqpzyOvGXqQCQGelMDCyzTJCxUcCfUQ==" saltValue="u98BerjuWMS6iuWCVQtJDQ==" spinCount="100000" sheet="1" objects="1" scenarios="1"/>
  <mergeCells count="17">
    <mergeCell ref="I17:R17"/>
    <mergeCell ref="I35:R35"/>
    <mergeCell ref="I36:R36"/>
    <mergeCell ref="I39:R40"/>
    <mergeCell ref="I15:R15"/>
    <mergeCell ref="I11:R11"/>
    <mergeCell ref="I31:R31"/>
    <mergeCell ref="I16:R16"/>
    <mergeCell ref="I13:R13"/>
    <mergeCell ref="I32:R32"/>
    <mergeCell ref="I19:R19"/>
    <mergeCell ref="I30:R30"/>
    <mergeCell ref="I12:R12"/>
    <mergeCell ref="I20:R21"/>
    <mergeCell ref="I23:R23"/>
    <mergeCell ref="I24:R24"/>
    <mergeCell ref="I25:R2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&amp;R&amp;6december 2023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"/>
  <dimension ref="A1:BB87"/>
  <sheetViews>
    <sheetView topLeftCell="A25" zoomScaleNormal="100" workbookViewId="0">
      <selection activeCell="H2" sqref="H2"/>
    </sheetView>
  </sheetViews>
  <sheetFormatPr defaultColWidth="9.140625" defaultRowHeight="15" x14ac:dyDescent="0.25"/>
  <cols>
    <col min="1" max="1" width="16.28515625" style="16" customWidth="1"/>
    <col min="2" max="2" width="32.42578125" style="16" customWidth="1"/>
    <col min="3" max="3" width="16.28515625" style="16" customWidth="1"/>
    <col min="4" max="4" width="16.5703125" style="16" customWidth="1"/>
    <col min="5" max="5" width="35.5703125" style="16" customWidth="1"/>
    <col min="6" max="7" width="16.5703125" style="16" customWidth="1"/>
    <col min="8" max="8" width="18.7109375" style="16" customWidth="1"/>
    <col min="9" max="9" width="10.140625" style="16" customWidth="1"/>
    <col min="10" max="10" width="32" style="16" customWidth="1"/>
    <col min="11" max="11" width="4.140625" style="16" customWidth="1"/>
    <col min="12" max="12" width="9.140625" style="16"/>
    <col min="13" max="13" width="35.7109375" style="16" bestFit="1" customWidth="1"/>
    <col min="14" max="14" width="35.7109375" style="16" customWidth="1"/>
    <col min="15" max="15" width="9.140625" style="16"/>
    <col min="16" max="16" width="32.140625" style="16" bestFit="1" customWidth="1"/>
    <col min="17" max="17" width="5.5703125" style="16" customWidth="1"/>
    <col min="18" max="18" width="6.28515625" style="16" customWidth="1"/>
    <col min="19" max="19" width="5.28515625" style="16" customWidth="1"/>
    <col min="20" max="20" width="9.140625" style="16"/>
    <col min="21" max="21" width="30.5703125" style="16" bestFit="1" customWidth="1"/>
    <col min="22" max="22" width="9.140625" style="16"/>
    <col min="23" max="23" width="21.85546875" style="16" customWidth="1"/>
    <col min="24" max="24" width="9.140625" style="16"/>
    <col min="25" max="25" width="22.7109375" style="16" bestFit="1" customWidth="1"/>
    <col min="26" max="26" width="9.140625" style="16"/>
    <col min="27" max="27" width="30.7109375" style="16" bestFit="1" customWidth="1"/>
    <col min="28" max="28" width="9.140625" style="16"/>
    <col min="29" max="29" width="19.28515625" style="16" bestFit="1" customWidth="1"/>
    <col min="30" max="30" width="9.140625" style="16"/>
    <col min="31" max="31" width="22.5703125" style="16" bestFit="1" customWidth="1"/>
    <col min="32" max="32" width="9.140625" style="16"/>
    <col min="33" max="33" width="19.28515625" style="16" customWidth="1"/>
    <col min="34" max="34" width="9.140625" style="16"/>
    <col min="35" max="35" width="29.28515625" style="16" bestFit="1" customWidth="1"/>
    <col min="36" max="36" width="9.140625" style="16"/>
    <col min="37" max="37" width="23.5703125" style="16" bestFit="1" customWidth="1"/>
    <col min="38" max="38" width="9.140625" style="16"/>
    <col min="39" max="39" width="31.5703125" style="16" bestFit="1" customWidth="1"/>
    <col min="40" max="40" width="9.140625" style="16"/>
    <col min="41" max="41" width="35.140625" style="16" bestFit="1" customWidth="1"/>
    <col min="42" max="42" width="9.140625" style="16"/>
    <col min="43" max="43" width="36" style="16" customWidth="1"/>
    <col min="44" max="44" width="9.140625" style="16"/>
    <col min="45" max="45" width="32.42578125" style="16" bestFit="1" customWidth="1"/>
    <col min="46" max="50" width="9.140625" style="16"/>
    <col min="51" max="51" width="31" style="16" bestFit="1" customWidth="1"/>
    <col min="52" max="16384" width="9.140625" style="16"/>
  </cols>
  <sheetData>
    <row r="1" spans="1:54" x14ac:dyDescent="0.25">
      <c r="B1" s="15">
        <f>Mor!D14</f>
        <v>0</v>
      </c>
      <c r="C1" s="19">
        <f>Far!D14</f>
        <v>0</v>
      </c>
      <c r="D1" s="159">
        <f>Medmor!D14</f>
        <v>0</v>
      </c>
      <c r="E1" s="14">
        <f>'Soloforældre Mor'!D14</f>
        <v>0</v>
      </c>
      <c r="F1" s="186">
        <f>'Soloforældre Far'!D14</f>
        <v>0</v>
      </c>
      <c r="G1" s="160">
        <f>'Flerlinge mor'!D14</f>
        <v>0</v>
      </c>
      <c r="H1" s="13">
        <f>'Flerlinge far-medmor'!D14</f>
        <v>0</v>
      </c>
      <c r="J1" s="158"/>
      <c r="L1" s="17"/>
      <c r="M1" s="17"/>
      <c r="N1" s="17"/>
    </row>
    <row r="2" spans="1:54" x14ac:dyDescent="0.25">
      <c r="B2" s="15">
        <f>Mor!D16</f>
        <v>0</v>
      </c>
      <c r="C2" s="19">
        <f>Far!D16</f>
        <v>0</v>
      </c>
      <c r="D2" s="159">
        <f>Medmor!D16</f>
        <v>0</v>
      </c>
      <c r="E2" s="14">
        <f>'Soloforældre Mor'!D16</f>
        <v>0</v>
      </c>
      <c r="F2" s="186">
        <f>'Soloforældre Far'!D16</f>
        <v>0</v>
      </c>
      <c r="G2" s="160">
        <f>'Flerlinge mor'!D16</f>
        <v>0</v>
      </c>
      <c r="H2" s="13">
        <f>'Flerlinge far-medmor'!D16</f>
        <v>0</v>
      </c>
      <c r="J2" s="158"/>
      <c r="L2" s="17"/>
      <c r="M2" s="17"/>
      <c r="N2" s="17"/>
      <c r="U2" s="18" t="s">
        <v>49</v>
      </c>
    </row>
    <row r="3" spans="1:54" x14ac:dyDescent="0.25">
      <c r="A3" s="20"/>
      <c r="B3" s="21"/>
      <c r="C3" s="22"/>
      <c r="I3" s="164">
        <v>45406</v>
      </c>
      <c r="J3" s="165" t="s">
        <v>23</v>
      </c>
      <c r="K3" s="166"/>
      <c r="L3" s="166"/>
      <c r="M3" s="167" t="s">
        <v>225</v>
      </c>
      <c r="N3" s="165"/>
      <c r="O3" s="166"/>
      <c r="P3" s="165" t="s">
        <v>2</v>
      </c>
      <c r="Q3" s="168"/>
      <c r="R3" s="165"/>
      <c r="S3" s="165"/>
      <c r="T3" s="168"/>
      <c r="U3" s="165" t="s">
        <v>3</v>
      </c>
      <c r="V3" s="169"/>
      <c r="W3" s="165" t="s">
        <v>0</v>
      </c>
      <c r="X3" s="169"/>
      <c r="Y3" s="165" t="s">
        <v>24</v>
      </c>
      <c r="Z3" s="170"/>
      <c r="AA3" s="165" t="s">
        <v>52</v>
      </c>
      <c r="AB3" s="170"/>
      <c r="AC3" s="165" t="s">
        <v>6</v>
      </c>
      <c r="AD3" s="170"/>
      <c r="AE3" s="165" t="s">
        <v>4</v>
      </c>
      <c r="AF3" s="168"/>
      <c r="AG3" s="165" t="s">
        <v>5</v>
      </c>
      <c r="AH3" s="168"/>
      <c r="AI3" s="165" t="s">
        <v>50</v>
      </c>
      <c r="AJ3" s="168"/>
      <c r="AK3" s="165" t="s">
        <v>266</v>
      </c>
      <c r="AL3" s="168"/>
      <c r="AM3" s="165" t="s">
        <v>363</v>
      </c>
      <c r="AN3" s="168"/>
      <c r="AO3" s="165" t="s">
        <v>8</v>
      </c>
      <c r="AP3" s="168"/>
      <c r="AQ3" s="23" t="s">
        <v>53</v>
      </c>
      <c r="AR3" s="23"/>
      <c r="AS3" s="23" t="s">
        <v>54</v>
      </c>
      <c r="AT3" s="168"/>
      <c r="AU3" s="165" t="s">
        <v>9</v>
      </c>
      <c r="AV3" s="168"/>
      <c r="AW3" s="165" t="s">
        <v>11</v>
      </c>
      <c r="AX3" s="22"/>
      <c r="AY3" s="23" t="s">
        <v>55</v>
      </c>
      <c r="AZ3" s="168"/>
      <c r="BA3" s="165" t="s">
        <v>56</v>
      </c>
    </row>
    <row r="4" spans="1:54" x14ac:dyDescent="0.25">
      <c r="A4" s="20" t="s">
        <v>57</v>
      </c>
      <c r="B4" s="21" t="s">
        <v>31</v>
      </c>
      <c r="C4" s="21" t="s">
        <v>31</v>
      </c>
      <c r="D4" s="21" t="s">
        <v>31</v>
      </c>
      <c r="E4" s="21" t="s">
        <v>31</v>
      </c>
      <c r="F4" s="21" t="s">
        <v>31</v>
      </c>
      <c r="G4" s="21" t="s">
        <v>31</v>
      </c>
      <c r="H4" s="21" t="s">
        <v>31</v>
      </c>
      <c r="I4" s="166" t="s">
        <v>23</v>
      </c>
      <c r="J4" s="171" t="s">
        <v>71</v>
      </c>
      <c r="K4" s="171"/>
      <c r="L4" s="166" t="s">
        <v>51</v>
      </c>
      <c r="M4" s="171" t="s">
        <v>51</v>
      </c>
      <c r="N4" s="21" t="s">
        <v>59</v>
      </c>
      <c r="O4" s="166" t="s">
        <v>2</v>
      </c>
      <c r="P4" s="171" t="s">
        <v>2</v>
      </c>
      <c r="Q4" s="166"/>
      <c r="R4" s="171"/>
      <c r="S4" s="21"/>
      <c r="T4" s="166" t="s">
        <v>3</v>
      </c>
      <c r="U4" s="171" t="s">
        <v>12</v>
      </c>
      <c r="V4" s="166" t="s">
        <v>0</v>
      </c>
      <c r="W4" s="171" t="s">
        <v>0</v>
      </c>
      <c r="X4" s="166" t="s">
        <v>24</v>
      </c>
      <c r="Y4" s="171" t="s">
        <v>60</v>
      </c>
      <c r="Z4" s="166" t="s">
        <v>52</v>
      </c>
      <c r="AA4" s="171" t="s">
        <v>61</v>
      </c>
      <c r="AB4" s="172" t="s">
        <v>6</v>
      </c>
      <c r="AC4" s="171" t="s">
        <v>6</v>
      </c>
      <c r="AD4" s="166" t="s">
        <v>4</v>
      </c>
      <c r="AE4" s="168" t="s">
        <v>4</v>
      </c>
      <c r="AF4" s="166" t="s">
        <v>5</v>
      </c>
      <c r="AG4" s="168" t="s">
        <v>62</v>
      </c>
      <c r="AH4" s="24" t="s">
        <v>50</v>
      </c>
      <c r="AI4" s="172" t="s">
        <v>14</v>
      </c>
      <c r="AJ4" s="166" t="s">
        <v>266</v>
      </c>
      <c r="AK4" s="173" t="s">
        <v>266</v>
      </c>
      <c r="AL4" s="166" t="s">
        <v>363</v>
      </c>
      <c r="AM4" s="171" t="s">
        <v>255</v>
      </c>
      <c r="AN4" s="166" t="s">
        <v>8</v>
      </c>
      <c r="AO4" s="168" t="s">
        <v>8</v>
      </c>
      <c r="AP4" s="25" t="s">
        <v>57</v>
      </c>
      <c r="AQ4" s="168" t="s">
        <v>57</v>
      </c>
      <c r="AR4" s="25" t="s">
        <v>54</v>
      </c>
      <c r="AS4" s="174" t="s">
        <v>54</v>
      </c>
      <c r="AT4" s="26" t="s">
        <v>9</v>
      </c>
      <c r="AU4" s="175" t="s">
        <v>9</v>
      </c>
      <c r="AV4" s="26" t="s">
        <v>11</v>
      </c>
      <c r="AW4" s="175" t="s">
        <v>11</v>
      </c>
      <c r="AX4" s="24" t="s">
        <v>55</v>
      </c>
      <c r="AY4" s="174" t="s">
        <v>55</v>
      </c>
      <c r="AZ4" s="172" t="s">
        <v>56</v>
      </c>
      <c r="BA4" s="174" t="s">
        <v>56</v>
      </c>
      <c r="BB4" s="1"/>
    </row>
    <row r="5" spans="1:54" x14ac:dyDescent="0.25">
      <c r="A5" s="20" t="s">
        <v>2</v>
      </c>
      <c r="B5" s="21" t="s">
        <v>63</v>
      </c>
      <c r="C5" s="21" t="s">
        <v>63</v>
      </c>
      <c r="D5" s="21" t="s">
        <v>63</v>
      </c>
      <c r="E5" s="21" t="s">
        <v>63</v>
      </c>
      <c r="F5" s="21" t="s">
        <v>63</v>
      </c>
      <c r="G5" s="21" t="s">
        <v>63</v>
      </c>
      <c r="H5" s="21" t="s">
        <v>63</v>
      </c>
      <c r="I5" s="166" t="s">
        <v>23</v>
      </c>
      <c r="J5" s="171" t="s">
        <v>79</v>
      </c>
      <c r="K5" s="171"/>
      <c r="L5" s="166" t="s">
        <v>51</v>
      </c>
      <c r="M5" t="s">
        <v>58</v>
      </c>
      <c r="N5" t="s">
        <v>59</v>
      </c>
      <c r="O5" s="166" t="s">
        <v>2</v>
      </c>
      <c r="P5" s="171" t="s">
        <v>66</v>
      </c>
      <c r="Q5" s="166"/>
      <c r="R5" s="171"/>
      <c r="S5" s="21"/>
      <c r="T5" s="166" t="s">
        <v>3</v>
      </c>
      <c r="U5" s="171" t="s">
        <v>68</v>
      </c>
      <c r="V5" s="166" t="s">
        <v>0</v>
      </c>
      <c r="W5" s="171" t="s">
        <v>291</v>
      </c>
      <c r="X5" s="166" t="s">
        <v>24</v>
      </c>
      <c r="Y5" s="171" t="s">
        <v>69</v>
      </c>
      <c r="Z5" s="166" t="s">
        <v>52</v>
      </c>
      <c r="AA5" s="171" t="s">
        <v>151</v>
      </c>
      <c r="AB5" s="172" t="s">
        <v>6</v>
      </c>
      <c r="AC5" s="171" t="s">
        <v>26</v>
      </c>
      <c r="AD5" s="166" t="s">
        <v>4</v>
      </c>
      <c r="AE5" s="171" t="s">
        <v>292</v>
      </c>
      <c r="AF5" s="166" t="s">
        <v>5</v>
      </c>
      <c r="AG5" s="171" t="s">
        <v>226</v>
      </c>
      <c r="AH5" s="24" t="s">
        <v>50</v>
      </c>
      <c r="AI5" s="172" t="s">
        <v>14</v>
      </c>
      <c r="AJ5" s="166" t="s">
        <v>266</v>
      </c>
      <c r="AK5" s="171" t="s">
        <v>267</v>
      </c>
      <c r="AL5" s="166" t="s">
        <v>363</v>
      </c>
      <c r="AM5" s="171" t="s">
        <v>256</v>
      </c>
      <c r="AN5" s="166" t="s">
        <v>8</v>
      </c>
      <c r="AO5" s="171" t="s">
        <v>293</v>
      </c>
      <c r="AP5" s="25" t="s">
        <v>57</v>
      </c>
      <c r="AQ5" s="171" t="s">
        <v>294</v>
      </c>
      <c r="AR5" s="25" t="s">
        <v>54</v>
      </c>
      <c r="AS5" s="171" t="s">
        <v>152</v>
      </c>
      <c r="AT5" s="26" t="s">
        <v>9</v>
      </c>
      <c r="AU5" s="168" t="s">
        <v>14</v>
      </c>
      <c r="AV5" s="26" t="s">
        <v>11</v>
      </c>
      <c r="AW5" s="168" t="s">
        <v>14</v>
      </c>
      <c r="AX5" s="24" t="s">
        <v>55</v>
      </c>
      <c r="AY5" s="171" t="s">
        <v>295</v>
      </c>
      <c r="AZ5" s="166" t="s">
        <v>14</v>
      </c>
      <c r="BA5" s="176" t="s">
        <v>14</v>
      </c>
      <c r="BB5" s="1"/>
    </row>
    <row r="6" spans="1:54" x14ac:dyDescent="0.25">
      <c r="A6" s="20" t="s">
        <v>52</v>
      </c>
      <c r="B6" s="21" t="s">
        <v>31</v>
      </c>
      <c r="C6" s="21" t="s">
        <v>31</v>
      </c>
      <c r="D6" s="21" t="s">
        <v>31</v>
      </c>
      <c r="E6" s="21" t="s">
        <v>31</v>
      </c>
      <c r="F6" s="21" t="s">
        <v>31</v>
      </c>
      <c r="G6" s="21" t="s">
        <v>31</v>
      </c>
      <c r="H6" s="21" t="s">
        <v>31</v>
      </c>
      <c r="I6" s="166" t="s">
        <v>23</v>
      </c>
      <c r="J6" s="171" t="s">
        <v>296</v>
      </c>
      <c r="K6" s="171"/>
      <c r="L6" s="166" t="s">
        <v>51</v>
      </c>
      <c r="M6" t="s">
        <v>67</v>
      </c>
      <c r="N6" s="21" t="s">
        <v>107</v>
      </c>
      <c r="O6" s="166" t="s">
        <v>2</v>
      </c>
      <c r="P6" s="171" t="s">
        <v>73</v>
      </c>
      <c r="Q6" s="166"/>
      <c r="R6" s="171"/>
      <c r="S6" s="21"/>
      <c r="T6" s="166" t="s">
        <v>3</v>
      </c>
      <c r="U6" s="171" t="s">
        <v>74</v>
      </c>
      <c r="V6" s="166" t="s">
        <v>0</v>
      </c>
      <c r="W6" s="171" t="s">
        <v>75</v>
      </c>
      <c r="X6" s="166" t="s">
        <v>24</v>
      </c>
      <c r="Y6" s="171" t="s">
        <v>76</v>
      </c>
      <c r="Z6" s="166" t="s">
        <v>52</v>
      </c>
      <c r="AA6" s="171" t="s">
        <v>155</v>
      </c>
      <c r="AB6" s="172" t="s">
        <v>6</v>
      </c>
      <c r="AC6" s="171" t="s">
        <v>27</v>
      </c>
      <c r="AD6" s="166" t="s">
        <v>4</v>
      </c>
      <c r="AE6" s="171" t="s">
        <v>298</v>
      </c>
      <c r="AF6" s="166" t="s">
        <v>5</v>
      </c>
      <c r="AG6" s="171" t="s">
        <v>258</v>
      </c>
      <c r="AH6" s="24" t="s">
        <v>50</v>
      </c>
      <c r="AI6" s="172" t="s">
        <v>14</v>
      </c>
      <c r="AJ6" s="166" t="s">
        <v>266</v>
      </c>
      <c r="AK6" s="171" t="s">
        <v>268</v>
      </c>
      <c r="AL6" s="166" t="s">
        <v>363</v>
      </c>
      <c r="AM6" s="171" t="s">
        <v>257</v>
      </c>
      <c r="AN6" s="166" t="s">
        <v>8</v>
      </c>
      <c r="AO6" s="171" t="s">
        <v>88</v>
      </c>
      <c r="AP6" s="25" t="s">
        <v>57</v>
      </c>
      <c r="AQ6" s="171" t="s">
        <v>299</v>
      </c>
      <c r="AR6" s="25" t="s">
        <v>54</v>
      </c>
      <c r="AS6" s="171" t="s">
        <v>157</v>
      </c>
      <c r="AT6" s="26" t="s">
        <v>9</v>
      </c>
      <c r="AU6" s="168" t="s">
        <v>14</v>
      </c>
      <c r="AV6" s="26" t="s">
        <v>11</v>
      </c>
      <c r="AW6" s="168" t="s">
        <v>14</v>
      </c>
      <c r="AX6" s="24" t="s">
        <v>55</v>
      </c>
      <c r="AY6" s="171" t="s">
        <v>227</v>
      </c>
      <c r="AZ6" s="166" t="s">
        <v>14</v>
      </c>
      <c r="BA6" s="176" t="s">
        <v>14</v>
      </c>
      <c r="BB6" s="1"/>
    </row>
    <row r="7" spans="1:54" x14ac:dyDescent="0.25">
      <c r="A7" s="20" t="s">
        <v>56</v>
      </c>
      <c r="B7" s="21" t="s">
        <v>31</v>
      </c>
      <c r="C7" s="21" t="s">
        <v>31</v>
      </c>
      <c r="D7" s="21" t="s">
        <v>31</v>
      </c>
      <c r="E7" s="21" t="s">
        <v>31</v>
      </c>
      <c r="F7" s="21" t="s">
        <v>31</v>
      </c>
      <c r="G7" s="21" t="s">
        <v>31</v>
      </c>
      <c r="H7" s="21" t="s">
        <v>31</v>
      </c>
      <c r="I7" s="166" t="s">
        <v>23</v>
      </c>
      <c r="J7" s="171" t="s">
        <v>96</v>
      </c>
      <c r="K7" s="171"/>
      <c r="L7" s="166" t="s">
        <v>51</v>
      </c>
      <c r="M7" t="s">
        <v>297</v>
      </c>
      <c r="N7" t="s">
        <v>59</v>
      </c>
      <c r="O7" s="166" t="s">
        <v>2</v>
      </c>
      <c r="P7" s="171" t="s">
        <v>153</v>
      </c>
      <c r="Q7" s="166"/>
      <c r="R7" s="171"/>
      <c r="S7" s="21"/>
      <c r="T7" s="166" t="s">
        <v>3</v>
      </c>
      <c r="U7" s="171" t="s">
        <v>81</v>
      </c>
      <c r="V7" s="166" t="s">
        <v>0</v>
      </c>
      <c r="W7" s="171" t="s">
        <v>82</v>
      </c>
      <c r="X7" s="166" t="s">
        <v>24</v>
      </c>
      <c r="Y7" s="171" t="s">
        <v>83</v>
      </c>
      <c r="Z7" s="166" t="s">
        <v>52</v>
      </c>
      <c r="AA7" s="171" t="s">
        <v>229</v>
      </c>
      <c r="AB7" s="172" t="s">
        <v>6</v>
      </c>
      <c r="AC7" s="171" t="s">
        <v>101</v>
      </c>
      <c r="AD7" s="166" t="s">
        <v>4</v>
      </c>
      <c r="AE7" s="171" t="s">
        <v>300</v>
      </c>
      <c r="AF7" s="166" t="s">
        <v>5</v>
      </c>
      <c r="AG7" s="171" t="s">
        <v>70</v>
      </c>
      <c r="AH7" s="24" t="s">
        <v>50</v>
      </c>
      <c r="AI7" s="172" t="s">
        <v>14</v>
      </c>
      <c r="AJ7" s="166" t="s">
        <v>266</v>
      </c>
      <c r="AK7" s="171" t="s">
        <v>269</v>
      </c>
      <c r="AL7" s="166" t="s">
        <v>363</v>
      </c>
      <c r="AM7" s="168" t="s">
        <v>14</v>
      </c>
      <c r="AN7" s="166" t="s">
        <v>8</v>
      </c>
      <c r="AO7" s="171" t="s">
        <v>156</v>
      </c>
      <c r="AP7" s="25" t="s">
        <v>57</v>
      </c>
      <c r="AQ7" s="171" t="s">
        <v>301</v>
      </c>
      <c r="AR7" s="25" t="s">
        <v>54</v>
      </c>
      <c r="AS7" s="171" t="s">
        <v>160</v>
      </c>
      <c r="AT7" s="26" t="s">
        <v>9</v>
      </c>
      <c r="AU7" s="168" t="s">
        <v>14</v>
      </c>
      <c r="AV7" s="26" t="s">
        <v>11</v>
      </c>
      <c r="AW7" s="168" t="s">
        <v>14</v>
      </c>
      <c r="AX7" s="24" t="s">
        <v>55</v>
      </c>
      <c r="AY7" s="171" t="s">
        <v>302</v>
      </c>
      <c r="AZ7" s="166" t="s">
        <v>14</v>
      </c>
      <c r="BA7" s="176" t="s">
        <v>14</v>
      </c>
    </row>
    <row r="8" spans="1:54" x14ac:dyDescent="0.25">
      <c r="A8" s="20" t="s">
        <v>266</v>
      </c>
      <c r="B8" s="21" t="s">
        <v>31</v>
      </c>
      <c r="C8" s="21" t="s">
        <v>31</v>
      </c>
      <c r="D8" s="21" t="s">
        <v>31</v>
      </c>
      <c r="E8" s="21" t="s">
        <v>31</v>
      </c>
      <c r="F8" s="21" t="s">
        <v>31</v>
      </c>
      <c r="G8" s="21" t="s">
        <v>31</v>
      </c>
      <c r="H8" s="21" t="s">
        <v>31</v>
      </c>
      <c r="I8" s="166" t="s">
        <v>23</v>
      </c>
      <c r="J8" s="171" t="s">
        <v>303</v>
      </c>
      <c r="K8" s="171"/>
      <c r="L8" s="166" t="s">
        <v>51</v>
      </c>
      <c r="M8" t="s">
        <v>65</v>
      </c>
      <c r="N8" t="s">
        <v>59</v>
      </c>
      <c r="O8" s="166" t="s">
        <v>2</v>
      </c>
      <c r="P8" s="171" t="s">
        <v>86</v>
      </c>
      <c r="Q8" s="166"/>
      <c r="R8" s="171"/>
      <c r="S8" s="21"/>
      <c r="T8" s="166" t="s">
        <v>3</v>
      </c>
      <c r="U8" s="171" t="s">
        <v>92</v>
      </c>
      <c r="V8" s="166" t="s">
        <v>0</v>
      </c>
      <c r="W8" s="171" t="s">
        <v>87</v>
      </c>
      <c r="X8" s="166" t="s">
        <v>24</v>
      </c>
      <c r="Y8" s="171" t="s">
        <v>228</v>
      </c>
      <c r="Z8" s="166" t="s">
        <v>52</v>
      </c>
      <c r="AA8" s="171" t="s">
        <v>159</v>
      </c>
      <c r="AB8" s="172" t="s">
        <v>6</v>
      </c>
      <c r="AC8" s="171" t="s">
        <v>25</v>
      </c>
      <c r="AD8" s="166" t="s">
        <v>4</v>
      </c>
      <c r="AE8" s="171" t="s">
        <v>304</v>
      </c>
      <c r="AF8" s="166" t="s">
        <v>5</v>
      </c>
      <c r="AG8" s="171" t="s">
        <v>77</v>
      </c>
      <c r="AH8" s="24" t="s">
        <v>50</v>
      </c>
      <c r="AI8" s="172" t="s">
        <v>14</v>
      </c>
      <c r="AJ8" s="166" t="s">
        <v>266</v>
      </c>
      <c r="AK8" s="171" t="s">
        <v>270</v>
      </c>
      <c r="AL8" s="166" t="s">
        <v>363</v>
      </c>
      <c r="AM8" s="168" t="s">
        <v>14</v>
      </c>
      <c r="AN8" s="166" t="s">
        <v>8</v>
      </c>
      <c r="AO8" s="171" t="s">
        <v>158</v>
      </c>
      <c r="AP8" s="25" t="s">
        <v>57</v>
      </c>
      <c r="AQ8" s="171" t="s">
        <v>305</v>
      </c>
      <c r="AR8" s="25" t="s">
        <v>54</v>
      </c>
      <c r="AS8" s="171" t="s">
        <v>78</v>
      </c>
      <c r="AT8" s="26" t="s">
        <v>9</v>
      </c>
      <c r="AU8" s="168" t="s">
        <v>14</v>
      </c>
      <c r="AV8" s="26" t="s">
        <v>11</v>
      </c>
      <c r="AW8" s="168" t="s">
        <v>14</v>
      </c>
      <c r="AX8" s="24" t="s">
        <v>55</v>
      </c>
      <c r="AY8" s="171" t="s">
        <v>231</v>
      </c>
      <c r="AZ8" s="166" t="s">
        <v>14</v>
      </c>
      <c r="BA8" s="176" t="s">
        <v>14</v>
      </c>
    </row>
    <row r="9" spans="1:54" x14ac:dyDescent="0.25">
      <c r="A9" s="20" t="s">
        <v>4</v>
      </c>
      <c r="B9" s="21" t="s">
        <v>31</v>
      </c>
      <c r="C9" s="21" t="s">
        <v>31</v>
      </c>
      <c r="D9" s="21" t="s">
        <v>31</v>
      </c>
      <c r="E9" s="21" t="s">
        <v>31</v>
      </c>
      <c r="F9" s="21" t="s">
        <v>31</v>
      </c>
      <c r="G9" s="21" t="s">
        <v>31</v>
      </c>
      <c r="H9" s="21" t="s">
        <v>31</v>
      </c>
      <c r="I9" s="166" t="s">
        <v>23</v>
      </c>
      <c r="J9" s="171" t="s">
        <v>306</v>
      </c>
      <c r="K9" s="171"/>
      <c r="L9" s="166" t="s">
        <v>51</v>
      </c>
      <c r="M9" t="s">
        <v>154</v>
      </c>
      <c r="N9" s="21" t="s">
        <v>107</v>
      </c>
      <c r="O9" s="166" t="s">
        <v>2</v>
      </c>
      <c r="P9" s="171" t="s">
        <v>91</v>
      </c>
      <c r="Q9" s="166"/>
      <c r="R9" s="171"/>
      <c r="S9" s="21"/>
      <c r="T9" s="166" t="s">
        <v>3</v>
      </c>
      <c r="U9" s="171" t="s">
        <v>99</v>
      </c>
      <c r="V9" s="166" t="s">
        <v>0</v>
      </c>
      <c r="W9" s="171" t="s">
        <v>93</v>
      </c>
      <c r="X9" s="166" t="s">
        <v>24</v>
      </c>
      <c r="Y9" s="171" t="s">
        <v>94</v>
      </c>
      <c r="Z9" s="166" t="s">
        <v>52</v>
      </c>
      <c r="AA9" s="171" t="s">
        <v>161</v>
      </c>
      <c r="AB9" s="172" t="s">
        <v>6</v>
      </c>
      <c r="AC9" s="171" t="s">
        <v>28</v>
      </c>
      <c r="AD9" s="166" t="s">
        <v>4</v>
      </c>
      <c r="AE9" s="171" t="s">
        <v>307</v>
      </c>
      <c r="AF9" s="166" t="s">
        <v>5</v>
      </c>
      <c r="AG9" s="171" t="s">
        <v>260</v>
      </c>
      <c r="AH9" s="24" t="s">
        <v>50</v>
      </c>
      <c r="AI9" s="172" t="s">
        <v>14</v>
      </c>
      <c r="AJ9" s="166" t="s">
        <v>266</v>
      </c>
      <c r="AK9" s="171" t="s">
        <v>271</v>
      </c>
      <c r="AL9" s="166" t="s">
        <v>363</v>
      </c>
      <c r="AM9" s="168" t="s">
        <v>14</v>
      </c>
      <c r="AN9" s="166" t="s">
        <v>8</v>
      </c>
      <c r="AO9" s="171" t="s">
        <v>308</v>
      </c>
      <c r="AP9" s="25" t="s">
        <v>57</v>
      </c>
      <c r="AQ9" s="171" t="s">
        <v>261</v>
      </c>
      <c r="AR9" s="25" t="s">
        <v>54</v>
      </c>
      <c r="AS9" s="171" t="s">
        <v>84</v>
      </c>
      <c r="AT9" s="26" t="s">
        <v>9</v>
      </c>
      <c r="AU9" s="168" t="s">
        <v>14</v>
      </c>
      <c r="AV9" s="26" t="s">
        <v>11</v>
      </c>
      <c r="AW9" s="168" t="s">
        <v>14</v>
      </c>
      <c r="AX9" s="24" t="s">
        <v>55</v>
      </c>
      <c r="AY9" s="171" t="s">
        <v>233</v>
      </c>
      <c r="AZ9" s="166" t="s">
        <v>14</v>
      </c>
      <c r="BA9" s="176" t="s">
        <v>14</v>
      </c>
    </row>
    <row r="10" spans="1:54" x14ac:dyDescent="0.25">
      <c r="A10" s="20" t="s">
        <v>6</v>
      </c>
      <c r="B10" s="21" t="s">
        <v>31</v>
      </c>
      <c r="C10" s="21" t="s">
        <v>31</v>
      </c>
      <c r="D10" s="21" t="s">
        <v>31</v>
      </c>
      <c r="E10" s="21" t="s">
        <v>31</v>
      </c>
      <c r="F10" s="21" t="s">
        <v>31</v>
      </c>
      <c r="G10" s="21" t="s">
        <v>31</v>
      </c>
      <c r="H10" s="21" t="s">
        <v>31</v>
      </c>
      <c r="I10" s="166" t="s">
        <v>23</v>
      </c>
      <c r="J10" s="171" t="s">
        <v>113</v>
      </c>
      <c r="K10" s="171"/>
      <c r="L10" s="166" t="s">
        <v>51</v>
      </c>
      <c r="M10" t="s">
        <v>364</v>
      </c>
      <c r="N10" s="21" t="s">
        <v>107</v>
      </c>
      <c r="O10" s="166" t="s">
        <v>2</v>
      </c>
      <c r="P10" s="171" t="s">
        <v>309</v>
      </c>
      <c r="Q10" s="166"/>
      <c r="R10" s="171"/>
      <c r="S10" s="21"/>
      <c r="T10" s="166" t="s">
        <v>3</v>
      </c>
      <c r="U10" s="171" t="s">
        <v>104</v>
      </c>
      <c r="V10" s="166" t="s">
        <v>0</v>
      </c>
      <c r="W10" s="171" t="s">
        <v>100</v>
      </c>
      <c r="X10" s="166" t="s">
        <v>24</v>
      </c>
      <c r="Y10" s="176" t="s">
        <v>14</v>
      </c>
      <c r="Z10" s="166" t="s">
        <v>52</v>
      </c>
      <c r="AA10" s="171" t="s">
        <v>163</v>
      </c>
      <c r="AB10" s="172" t="s">
        <v>6</v>
      </c>
      <c r="AC10" s="171" t="s">
        <v>105</v>
      </c>
      <c r="AD10" s="166" t="s">
        <v>4</v>
      </c>
      <c r="AE10" s="171" t="s">
        <v>310</v>
      </c>
      <c r="AF10" s="166" t="s">
        <v>5</v>
      </c>
      <c r="AG10" s="171" t="s">
        <v>311</v>
      </c>
      <c r="AH10" s="24" t="s">
        <v>50</v>
      </c>
      <c r="AI10" s="172" t="s">
        <v>14</v>
      </c>
      <c r="AJ10" s="166" t="s">
        <v>266</v>
      </c>
      <c r="AK10" s="171" t="s">
        <v>272</v>
      </c>
      <c r="AL10" s="166" t="s">
        <v>363</v>
      </c>
      <c r="AM10" s="168" t="s">
        <v>14</v>
      </c>
      <c r="AN10" s="166" t="s">
        <v>8</v>
      </c>
      <c r="AO10" s="171" t="s">
        <v>106</v>
      </c>
      <c r="AP10" s="25" t="s">
        <v>57</v>
      </c>
      <c r="AQ10" s="171" t="s">
        <v>312</v>
      </c>
      <c r="AR10" s="25" t="s">
        <v>54</v>
      </c>
      <c r="AS10" s="171" t="s">
        <v>166</v>
      </c>
      <c r="AT10" s="26" t="s">
        <v>9</v>
      </c>
      <c r="AU10" s="168" t="s">
        <v>14</v>
      </c>
      <c r="AV10" s="26" t="s">
        <v>11</v>
      </c>
      <c r="AW10" s="168" t="s">
        <v>14</v>
      </c>
      <c r="AX10" s="24" t="s">
        <v>55</v>
      </c>
      <c r="AY10" s="171" t="s">
        <v>235</v>
      </c>
      <c r="AZ10" s="166" t="s">
        <v>14</v>
      </c>
      <c r="BA10" s="176" t="s">
        <v>14</v>
      </c>
    </row>
    <row r="11" spans="1:54" x14ac:dyDescent="0.25">
      <c r="A11" s="20" t="s">
        <v>363</v>
      </c>
      <c r="B11" s="21" t="s">
        <v>31</v>
      </c>
      <c r="C11" s="21" t="s">
        <v>31</v>
      </c>
      <c r="D11" s="21" t="s">
        <v>31</v>
      </c>
      <c r="E11" s="21" t="s">
        <v>31</v>
      </c>
      <c r="F11" s="21" t="s">
        <v>31</v>
      </c>
      <c r="G11" s="21" t="s">
        <v>31</v>
      </c>
      <c r="H11" s="21" t="s">
        <v>31</v>
      </c>
      <c r="I11" s="166" t="s">
        <v>23</v>
      </c>
      <c r="J11" s="171" t="s">
        <v>135</v>
      </c>
      <c r="K11" s="171"/>
      <c r="L11" s="166" t="s">
        <v>51</v>
      </c>
      <c r="M11" t="s">
        <v>192</v>
      </c>
      <c r="N11" s="21" t="s">
        <v>107</v>
      </c>
      <c r="O11" s="166" t="s">
        <v>2</v>
      </c>
      <c r="P11" s="171" t="s">
        <v>98</v>
      </c>
      <c r="Q11" s="166"/>
      <c r="R11" s="171"/>
      <c r="S11" s="21"/>
      <c r="T11" s="166" t="s">
        <v>3</v>
      </c>
      <c r="U11" s="171" t="s">
        <v>236</v>
      </c>
      <c r="V11" s="166" t="s">
        <v>0</v>
      </c>
      <c r="W11" s="171" t="s">
        <v>7</v>
      </c>
      <c r="X11" s="166" t="s">
        <v>24</v>
      </c>
      <c r="Y11" s="176" t="s">
        <v>14</v>
      </c>
      <c r="Z11" s="166" t="s">
        <v>52</v>
      </c>
      <c r="AA11" s="171" t="s">
        <v>313</v>
      </c>
      <c r="AB11" s="172" t="s">
        <v>6</v>
      </c>
      <c r="AC11" s="171" t="s">
        <v>314</v>
      </c>
      <c r="AD11" s="166" t="s">
        <v>4</v>
      </c>
      <c r="AE11" s="171" t="s">
        <v>315</v>
      </c>
      <c r="AF11" s="166" t="s">
        <v>5</v>
      </c>
      <c r="AG11" s="171" t="s">
        <v>230</v>
      </c>
      <c r="AH11" s="24" t="s">
        <v>50</v>
      </c>
      <c r="AI11" s="172" t="s">
        <v>14</v>
      </c>
      <c r="AJ11" s="166" t="s">
        <v>266</v>
      </c>
      <c r="AK11" s="171" t="s">
        <v>273</v>
      </c>
      <c r="AL11" s="166" t="s">
        <v>363</v>
      </c>
      <c r="AM11" s="168" t="s">
        <v>14</v>
      </c>
      <c r="AN11" s="166" t="s">
        <v>8</v>
      </c>
      <c r="AO11" s="171" t="s">
        <v>162</v>
      </c>
      <c r="AP11" s="25" t="s">
        <v>57</v>
      </c>
      <c r="AQ11" s="171" t="s">
        <v>316</v>
      </c>
      <c r="AR11" s="25" t="s">
        <v>54</v>
      </c>
      <c r="AS11" s="171" t="s">
        <v>89</v>
      </c>
      <c r="AT11" s="26" t="s">
        <v>9</v>
      </c>
      <c r="AU11" s="168" t="s">
        <v>14</v>
      </c>
      <c r="AV11" s="26" t="s">
        <v>11</v>
      </c>
      <c r="AW11" s="168" t="s">
        <v>14</v>
      </c>
      <c r="AX11" s="24" t="s">
        <v>55</v>
      </c>
      <c r="AY11" s="171" t="s">
        <v>238</v>
      </c>
      <c r="AZ11" s="166" t="s">
        <v>14</v>
      </c>
      <c r="BA11" s="176" t="s">
        <v>14</v>
      </c>
    </row>
    <row r="12" spans="1:54" x14ac:dyDescent="0.25">
      <c r="A12" s="20" t="s">
        <v>23</v>
      </c>
      <c r="B12" s="21" t="s">
        <v>252</v>
      </c>
      <c r="C12" s="21" t="s">
        <v>252</v>
      </c>
      <c r="D12" s="21" t="s">
        <v>252</v>
      </c>
      <c r="E12" s="21" t="s">
        <v>252</v>
      </c>
      <c r="F12" s="21" t="s">
        <v>252</v>
      </c>
      <c r="G12" s="21" t="s">
        <v>252</v>
      </c>
      <c r="H12" s="21" t="s">
        <v>252</v>
      </c>
      <c r="I12" s="166" t="s">
        <v>23</v>
      </c>
      <c r="J12" s="171" t="s">
        <v>117</v>
      </c>
      <c r="K12" s="171"/>
      <c r="L12" s="166" t="s">
        <v>51</v>
      </c>
      <c r="M12" t="s">
        <v>351</v>
      </c>
      <c r="N12" s="21" t="s">
        <v>107</v>
      </c>
      <c r="O12" s="166" t="s">
        <v>2</v>
      </c>
      <c r="P12" s="171" t="s">
        <v>109</v>
      </c>
      <c r="Q12" s="166"/>
      <c r="R12" s="171"/>
      <c r="S12" s="21"/>
      <c r="T12" s="166" t="s">
        <v>3</v>
      </c>
      <c r="U12" s="171" t="s">
        <v>110</v>
      </c>
      <c r="V12" s="166" t="s">
        <v>0</v>
      </c>
      <c r="W12" s="171" t="s">
        <v>111</v>
      </c>
      <c r="X12" s="166" t="s">
        <v>24</v>
      </c>
      <c r="Y12" s="176" t="s">
        <v>14</v>
      </c>
      <c r="Z12" s="166" t="s">
        <v>52</v>
      </c>
      <c r="AA12" s="171" t="s">
        <v>169</v>
      </c>
      <c r="AB12" s="172" t="s">
        <v>6</v>
      </c>
      <c r="AC12" s="172" t="s">
        <v>14</v>
      </c>
      <c r="AD12" s="166" t="s">
        <v>4</v>
      </c>
      <c r="AE12" s="171" t="s">
        <v>318</v>
      </c>
      <c r="AF12" s="166" t="s">
        <v>5</v>
      </c>
      <c r="AG12" s="171" t="s">
        <v>232</v>
      </c>
      <c r="AH12" s="24" t="s">
        <v>50</v>
      </c>
      <c r="AI12" s="172" t="s">
        <v>14</v>
      </c>
      <c r="AJ12" s="166" t="s">
        <v>266</v>
      </c>
      <c r="AK12" s="171" t="s">
        <v>274</v>
      </c>
      <c r="AL12" s="166" t="s">
        <v>363</v>
      </c>
      <c r="AM12" s="168" t="s">
        <v>14</v>
      </c>
      <c r="AN12" s="166" t="s">
        <v>8</v>
      </c>
      <c r="AO12" s="171" t="s">
        <v>112</v>
      </c>
      <c r="AP12" s="25" t="s">
        <v>57</v>
      </c>
      <c r="AQ12" s="171" t="s">
        <v>319</v>
      </c>
      <c r="AR12" s="25" t="s">
        <v>54</v>
      </c>
      <c r="AS12" s="171" t="s">
        <v>95</v>
      </c>
      <c r="AT12" s="26" t="s">
        <v>9</v>
      </c>
      <c r="AU12" s="168" t="s">
        <v>14</v>
      </c>
      <c r="AV12" s="26" t="s">
        <v>11</v>
      </c>
      <c r="AW12" s="168" t="s">
        <v>14</v>
      </c>
      <c r="AX12" s="24" t="s">
        <v>55</v>
      </c>
      <c r="AY12" s="171" t="s">
        <v>240</v>
      </c>
      <c r="AZ12" s="166" t="s">
        <v>14</v>
      </c>
      <c r="BA12" s="176" t="s">
        <v>14</v>
      </c>
    </row>
    <row r="13" spans="1:54" x14ac:dyDescent="0.25">
      <c r="A13" s="20" t="s">
        <v>5</v>
      </c>
      <c r="B13" s="21" t="s">
        <v>31</v>
      </c>
      <c r="C13" s="21" t="s">
        <v>31</v>
      </c>
      <c r="D13" s="21" t="s">
        <v>31</v>
      </c>
      <c r="E13" s="21" t="s">
        <v>31</v>
      </c>
      <c r="F13" s="21" t="s">
        <v>31</v>
      </c>
      <c r="G13" s="21" t="s">
        <v>31</v>
      </c>
      <c r="H13" s="21" t="s">
        <v>31</v>
      </c>
      <c r="I13" s="166" t="s">
        <v>23</v>
      </c>
      <c r="J13" s="171" t="s">
        <v>234</v>
      </c>
      <c r="K13" s="171"/>
      <c r="L13" s="166" t="s">
        <v>51</v>
      </c>
      <c r="M13" t="s">
        <v>193</v>
      </c>
      <c r="N13" t="s">
        <v>59</v>
      </c>
      <c r="O13" s="166" t="s">
        <v>2</v>
      </c>
      <c r="P13" s="171" t="s">
        <v>115</v>
      </c>
      <c r="Q13" s="166"/>
      <c r="R13" s="171"/>
      <c r="S13" s="21"/>
      <c r="T13" s="166" t="s">
        <v>3</v>
      </c>
      <c r="U13" s="176" t="s">
        <v>14</v>
      </c>
      <c r="V13" s="166" t="s">
        <v>0</v>
      </c>
      <c r="W13" s="171" t="s">
        <v>116</v>
      </c>
      <c r="X13" s="166" t="s">
        <v>24</v>
      </c>
      <c r="Y13" s="176" t="s">
        <v>14</v>
      </c>
      <c r="Z13" s="166" t="s">
        <v>52</v>
      </c>
      <c r="AA13" s="171" t="s">
        <v>172</v>
      </c>
      <c r="AB13" s="172" t="s">
        <v>6</v>
      </c>
      <c r="AC13" s="172" t="s">
        <v>14</v>
      </c>
      <c r="AD13" s="166" t="s">
        <v>4</v>
      </c>
      <c r="AE13" s="171" t="s">
        <v>320</v>
      </c>
      <c r="AF13" s="166" t="s">
        <v>5</v>
      </c>
      <c r="AG13" s="171" t="s">
        <v>237</v>
      </c>
      <c r="AH13" s="24" t="s">
        <v>50</v>
      </c>
      <c r="AI13" s="172" t="s">
        <v>14</v>
      </c>
      <c r="AJ13" s="166" t="s">
        <v>266</v>
      </c>
      <c r="AK13" s="171" t="s">
        <v>275</v>
      </c>
      <c r="AL13" s="166" t="s">
        <v>363</v>
      </c>
      <c r="AM13" s="168" t="s">
        <v>14</v>
      </c>
      <c r="AN13" s="166" t="s">
        <v>8</v>
      </c>
      <c r="AO13" s="172" t="s">
        <v>14</v>
      </c>
      <c r="AP13" s="25" t="s">
        <v>57</v>
      </c>
      <c r="AQ13" s="171" t="s">
        <v>165</v>
      </c>
      <c r="AR13" s="25" t="s">
        <v>54</v>
      </c>
      <c r="AS13" s="174" t="s">
        <v>14</v>
      </c>
      <c r="AT13" s="26" t="s">
        <v>9</v>
      </c>
      <c r="AU13" s="168" t="s">
        <v>14</v>
      </c>
      <c r="AV13" s="26" t="s">
        <v>11</v>
      </c>
      <c r="AW13" s="168" t="s">
        <v>14</v>
      </c>
      <c r="AX13" s="24" t="s">
        <v>55</v>
      </c>
      <c r="AY13" s="171" t="s">
        <v>321</v>
      </c>
      <c r="AZ13" s="166" t="s">
        <v>14</v>
      </c>
      <c r="BA13" s="176" t="s">
        <v>14</v>
      </c>
    </row>
    <row r="14" spans="1:54" x14ac:dyDescent="0.25">
      <c r="A14" s="20" t="s">
        <v>3</v>
      </c>
      <c r="B14" s="21" t="s">
        <v>32</v>
      </c>
      <c r="C14" s="21" t="s">
        <v>32</v>
      </c>
      <c r="D14" s="21" t="s">
        <v>32</v>
      </c>
      <c r="E14" s="21" t="s">
        <v>32</v>
      </c>
      <c r="F14" s="21" t="s">
        <v>32</v>
      </c>
      <c r="G14" s="21" t="s">
        <v>32</v>
      </c>
      <c r="H14" s="21" t="s">
        <v>32</v>
      </c>
      <c r="I14" s="166" t="s">
        <v>23</v>
      </c>
      <c r="J14" s="171" t="s">
        <v>123</v>
      </c>
      <c r="K14" s="171"/>
      <c r="L14" s="166" t="s">
        <v>51</v>
      </c>
      <c r="M14" t="s">
        <v>80</v>
      </c>
      <c r="N14" t="s">
        <v>59</v>
      </c>
      <c r="O14" s="166" t="s">
        <v>2</v>
      </c>
      <c r="P14" s="171" t="s">
        <v>323</v>
      </c>
      <c r="Q14" s="166"/>
      <c r="R14" s="171"/>
      <c r="S14" s="21"/>
      <c r="T14" s="166" t="s">
        <v>3</v>
      </c>
      <c r="U14" s="176" t="s">
        <v>14</v>
      </c>
      <c r="V14" s="166" t="s">
        <v>0</v>
      </c>
      <c r="W14" s="171" t="s">
        <v>120</v>
      </c>
      <c r="X14" s="166" t="s">
        <v>24</v>
      </c>
      <c r="Y14" s="176" t="s">
        <v>14</v>
      </c>
      <c r="Z14" s="166" t="s">
        <v>52</v>
      </c>
      <c r="AA14" s="171" t="s">
        <v>176</v>
      </c>
      <c r="AB14" s="172" t="s">
        <v>6</v>
      </c>
      <c r="AC14" s="172" t="s">
        <v>14</v>
      </c>
      <c r="AD14" s="166" t="s">
        <v>4</v>
      </c>
      <c r="AE14" s="171" t="s">
        <v>324</v>
      </c>
      <c r="AF14" s="166" t="s">
        <v>5</v>
      </c>
      <c r="AG14" s="171" t="s">
        <v>239</v>
      </c>
      <c r="AH14" s="24" t="s">
        <v>50</v>
      </c>
      <c r="AI14" s="172" t="s">
        <v>14</v>
      </c>
      <c r="AJ14" s="166" t="s">
        <v>266</v>
      </c>
      <c r="AK14" s="171" t="s">
        <v>276</v>
      </c>
      <c r="AL14" s="166" t="s">
        <v>363</v>
      </c>
      <c r="AM14" s="168" t="s">
        <v>14</v>
      </c>
      <c r="AN14" s="166" t="s">
        <v>8</v>
      </c>
      <c r="AO14" s="172" t="s">
        <v>14</v>
      </c>
      <c r="AP14" s="25" t="s">
        <v>57</v>
      </c>
      <c r="AQ14" s="171" t="s">
        <v>325</v>
      </c>
      <c r="AR14" s="25" t="s">
        <v>54</v>
      </c>
      <c r="AS14" s="174" t="s">
        <v>14</v>
      </c>
      <c r="AT14" s="26" t="s">
        <v>9</v>
      </c>
      <c r="AU14" s="168" t="s">
        <v>14</v>
      </c>
      <c r="AV14" s="26" t="s">
        <v>11</v>
      </c>
      <c r="AW14" s="168" t="s">
        <v>14</v>
      </c>
      <c r="AX14" s="24" t="s">
        <v>55</v>
      </c>
      <c r="AY14" s="171" t="s">
        <v>326</v>
      </c>
      <c r="AZ14" s="166" t="s">
        <v>14</v>
      </c>
      <c r="BA14" s="176" t="s">
        <v>14</v>
      </c>
    </row>
    <row r="15" spans="1:54" x14ac:dyDescent="0.25">
      <c r="A15" s="20" t="s">
        <v>8</v>
      </c>
      <c r="B15" s="21" t="s">
        <v>31</v>
      </c>
      <c r="C15" s="21" t="s">
        <v>31</v>
      </c>
      <c r="D15" s="21" t="s">
        <v>31</v>
      </c>
      <c r="E15" s="21" t="s">
        <v>31</v>
      </c>
      <c r="F15" s="21" t="s">
        <v>31</v>
      </c>
      <c r="G15" s="21" t="s">
        <v>31</v>
      </c>
      <c r="H15" s="21" t="s">
        <v>31</v>
      </c>
      <c r="I15" s="166" t="s">
        <v>23</v>
      </c>
      <c r="J15" s="171" t="s">
        <v>138</v>
      </c>
      <c r="K15" s="171"/>
      <c r="L15" s="166" t="s">
        <v>51</v>
      </c>
      <c r="M15" t="s">
        <v>352</v>
      </c>
      <c r="N15" t="s">
        <v>59</v>
      </c>
      <c r="O15" s="166" t="s">
        <v>2</v>
      </c>
      <c r="P15" s="171" t="s">
        <v>119</v>
      </c>
      <c r="Q15" s="166"/>
      <c r="R15" s="171"/>
      <c r="S15" s="21"/>
      <c r="T15" s="166" t="s">
        <v>3</v>
      </c>
      <c r="U15" s="176" t="s">
        <v>14</v>
      </c>
      <c r="V15" s="166" t="s">
        <v>0</v>
      </c>
      <c r="W15" s="171"/>
      <c r="X15" s="166" t="s">
        <v>24</v>
      </c>
      <c r="Y15" s="176" t="s">
        <v>14</v>
      </c>
      <c r="Z15" s="166" t="s">
        <v>52</v>
      </c>
      <c r="AA15" s="171" t="s">
        <v>177</v>
      </c>
      <c r="AB15" s="172" t="s">
        <v>6</v>
      </c>
      <c r="AC15" s="172" t="s">
        <v>14</v>
      </c>
      <c r="AD15" s="166" t="s">
        <v>4</v>
      </c>
      <c r="AE15" s="171" t="s">
        <v>328</v>
      </c>
      <c r="AF15" s="166" t="s">
        <v>5</v>
      </c>
      <c r="AG15" s="171" t="s">
        <v>241</v>
      </c>
      <c r="AH15" s="24" t="s">
        <v>50</v>
      </c>
      <c r="AI15" s="172" t="s">
        <v>14</v>
      </c>
      <c r="AJ15" s="166" t="s">
        <v>266</v>
      </c>
      <c r="AK15" s="171" t="s">
        <v>277</v>
      </c>
      <c r="AL15" s="166" t="s">
        <v>363</v>
      </c>
      <c r="AM15" s="168" t="s">
        <v>14</v>
      </c>
      <c r="AN15" s="166" t="s">
        <v>8</v>
      </c>
      <c r="AO15" s="172" t="s">
        <v>14</v>
      </c>
      <c r="AP15" s="25" t="s">
        <v>57</v>
      </c>
      <c r="AQ15" s="171" t="s">
        <v>329</v>
      </c>
      <c r="AR15" s="25" t="s">
        <v>54</v>
      </c>
      <c r="AS15" s="174" t="s">
        <v>14</v>
      </c>
      <c r="AT15" s="26" t="s">
        <v>9</v>
      </c>
      <c r="AU15" s="168" t="s">
        <v>14</v>
      </c>
      <c r="AV15" s="26" t="s">
        <v>11</v>
      </c>
      <c r="AW15" s="168" t="s">
        <v>14</v>
      </c>
      <c r="AX15" s="24" t="s">
        <v>55</v>
      </c>
      <c r="AY15" s="171" t="s">
        <v>242</v>
      </c>
      <c r="AZ15" s="166" t="s">
        <v>14</v>
      </c>
      <c r="BA15" s="176" t="s">
        <v>14</v>
      </c>
    </row>
    <row r="16" spans="1:54" x14ac:dyDescent="0.25">
      <c r="A16" s="20" t="s">
        <v>29</v>
      </c>
      <c r="B16" s="21" t="s">
        <v>31</v>
      </c>
      <c r="C16" s="21" t="s">
        <v>31</v>
      </c>
      <c r="D16" s="21" t="s">
        <v>31</v>
      </c>
      <c r="E16" s="21" t="s">
        <v>31</v>
      </c>
      <c r="F16" s="21" t="s">
        <v>31</v>
      </c>
      <c r="G16" s="21" t="s">
        <v>31</v>
      </c>
      <c r="H16" s="21" t="s">
        <v>31</v>
      </c>
      <c r="I16" s="166" t="s">
        <v>23</v>
      </c>
      <c r="J16" s="171" t="s">
        <v>139</v>
      </c>
      <c r="K16" s="171"/>
      <c r="L16" s="166" t="s">
        <v>51</v>
      </c>
      <c r="M16" t="s">
        <v>259</v>
      </c>
      <c r="N16" s="21" t="s">
        <v>107</v>
      </c>
      <c r="O16" s="166" t="s">
        <v>2</v>
      </c>
      <c r="P16" s="171" t="s">
        <v>122</v>
      </c>
      <c r="Q16" s="166"/>
      <c r="R16" s="171"/>
      <c r="S16" s="21"/>
      <c r="T16" s="166" t="s">
        <v>3</v>
      </c>
      <c r="U16" s="176" t="s">
        <v>14</v>
      </c>
      <c r="V16" s="166" t="s">
        <v>0</v>
      </c>
      <c r="W16" s="176" t="s">
        <v>14</v>
      </c>
      <c r="X16" s="166" t="s">
        <v>24</v>
      </c>
      <c r="Y16" s="176" t="s">
        <v>14</v>
      </c>
      <c r="Z16" s="166" t="s">
        <v>52</v>
      </c>
      <c r="AA16" s="171" t="s">
        <v>182</v>
      </c>
      <c r="AB16" s="172" t="s">
        <v>6</v>
      </c>
      <c r="AC16" s="172" t="s">
        <v>14</v>
      </c>
      <c r="AD16" s="166" t="s">
        <v>4</v>
      </c>
      <c r="AE16" s="176" t="s">
        <v>14</v>
      </c>
      <c r="AF16" s="166" t="s">
        <v>5</v>
      </c>
      <c r="AG16" s="171" t="s">
        <v>102</v>
      </c>
      <c r="AH16" s="24" t="s">
        <v>50</v>
      </c>
      <c r="AI16" s="172" t="s">
        <v>14</v>
      </c>
      <c r="AJ16" s="166" t="s">
        <v>266</v>
      </c>
      <c r="AK16" s="171" t="s">
        <v>278</v>
      </c>
      <c r="AL16" s="166" t="s">
        <v>363</v>
      </c>
      <c r="AM16" s="168" t="s">
        <v>14</v>
      </c>
      <c r="AN16" s="166" t="s">
        <v>8</v>
      </c>
      <c r="AO16" s="172" t="s">
        <v>14</v>
      </c>
      <c r="AP16" s="25" t="s">
        <v>57</v>
      </c>
      <c r="AQ16" s="171" t="s">
        <v>330</v>
      </c>
      <c r="AR16" s="25" t="s">
        <v>54</v>
      </c>
      <c r="AS16" s="174" t="s">
        <v>14</v>
      </c>
      <c r="AT16" s="26" t="s">
        <v>9</v>
      </c>
      <c r="AU16" s="168" t="s">
        <v>14</v>
      </c>
      <c r="AV16" s="26" t="s">
        <v>11</v>
      </c>
      <c r="AW16" s="168" t="s">
        <v>14</v>
      </c>
      <c r="AX16" s="24" t="s">
        <v>55</v>
      </c>
      <c r="AY16" s="168" t="s">
        <v>14</v>
      </c>
      <c r="AZ16" s="166" t="s">
        <v>14</v>
      </c>
      <c r="BA16" s="176" t="s">
        <v>14</v>
      </c>
    </row>
    <row r="17" spans="1:53" x14ac:dyDescent="0.25">
      <c r="A17" s="20" t="s">
        <v>9</v>
      </c>
      <c r="B17" s="21" t="s">
        <v>31</v>
      </c>
      <c r="C17" s="21" t="s">
        <v>31</v>
      </c>
      <c r="D17" s="21" t="s">
        <v>31</v>
      </c>
      <c r="E17" s="21" t="s">
        <v>31</v>
      </c>
      <c r="F17" s="21" t="s">
        <v>31</v>
      </c>
      <c r="G17" s="21" t="s">
        <v>31</v>
      </c>
      <c r="H17" s="21" t="s">
        <v>31</v>
      </c>
      <c r="I17" s="166" t="s">
        <v>23</v>
      </c>
      <c r="J17" s="171" t="s">
        <v>331</v>
      </c>
      <c r="K17" s="171"/>
      <c r="L17" s="166" t="s">
        <v>51</v>
      </c>
      <c r="M17" t="s">
        <v>317</v>
      </c>
      <c r="N17" t="s">
        <v>59</v>
      </c>
      <c r="O17" s="166" t="s">
        <v>2</v>
      </c>
      <c r="P17" s="171" t="s">
        <v>243</v>
      </c>
      <c r="Q17" s="166"/>
      <c r="R17" s="171"/>
      <c r="S17" s="21"/>
      <c r="T17" s="166" t="s">
        <v>3</v>
      </c>
      <c r="U17" s="176" t="s">
        <v>14</v>
      </c>
      <c r="V17" s="166" t="s">
        <v>0</v>
      </c>
      <c r="W17" s="176" t="s">
        <v>14</v>
      </c>
      <c r="X17" s="166" t="s">
        <v>24</v>
      </c>
      <c r="Y17" s="176" t="s">
        <v>14</v>
      </c>
      <c r="Z17" s="166" t="s">
        <v>52</v>
      </c>
      <c r="AA17" s="176" t="s">
        <v>14</v>
      </c>
      <c r="AB17" s="172" t="s">
        <v>6</v>
      </c>
      <c r="AC17" s="172" t="s">
        <v>14</v>
      </c>
      <c r="AD17" s="166" t="s">
        <v>4</v>
      </c>
      <c r="AE17" s="176" t="s">
        <v>14</v>
      </c>
      <c r="AF17" s="166" t="s">
        <v>5</v>
      </c>
      <c r="AG17" s="171" t="s">
        <v>332</v>
      </c>
      <c r="AH17" s="24" t="s">
        <v>50</v>
      </c>
      <c r="AI17" s="172" t="s">
        <v>14</v>
      </c>
      <c r="AJ17" s="166" t="s">
        <v>266</v>
      </c>
      <c r="AK17" s="171" t="s">
        <v>279</v>
      </c>
      <c r="AL17" s="166" t="s">
        <v>363</v>
      </c>
      <c r="AM17" s="168" t="s">
        <v>14</v>
      </c>
      <c r="AN17" s="166" t="s">
        <v>8</v>
      </c>
      <c r="AO17" s="172" t="s">
        <v>14</v>
      </c>
      <c r="AP17" s="25" t="s">
        <v>57</v>
      </c>
      <c r="AQ17" s="171" t="s">
        <v>173</v>
      </c>
      <c r="AR17" s="25" t="s">
        <v>54</v>
      </c>
      <c r="AS17" s="174" t="s">
        <v>14</v>
      </c>
      <c r="AT17" s="26" t="s">
        <v>9</v>
      </c>
      <c r="AU17" s="168" t="s">
        <v>14</v>
      </c>
      <c r="AV17" s="26" t="s">
        <v>11</v>
      </c>
      <c r="AW17" s="168" t="s">
        <v>14</v>
      </c>
      <c r="AX17" s="24" t="s">
        <v>55</v>
      </c>
      <c r="AY17" s="168" t="s">
        <v>14</v>
      </c>
      <c r="AZ17" s="166" t="s">
        <v>14</v>
      </c>
      <c r="BA17" s="176" t="s">
        <v>14</v>
      </c>
    </row>
    <row r="18" spans="1:53" x14ac:dyDescent="0.25">
      <c r="A18" s="20" t="s">
        <v>11</v>
      </c>
      <c r="B18" s="21" t="s">
        <v>31</v>
      </c>
      <c r="C18" s="21" t="s">
        <v>31</v>
      </c>
      <c r="D18" s="21" t="s">
        <v>31</v>
      </c>
      <c r="E18" s="21" t="s">
        <v>31</v>
      </c>
      <c r="F18" s="21" t="s">
        <v>31</v>
      </c>
      <c r="G18" s="21" t="s">
        <v>31</v>
      </c>
      <c r="H18" s="21" t="s">
        <v>31</v>
      </c>
      <c r="I18" s="166" t="s">
        <v>23</v>
      </c>
      <c r="J18" s="171" t="s">
        <v>167</v>
      </c>
      <c r="K18" s="171"/>
      <c r="L18" s="166" t="s">
        <v>51</v>
      </c>
      <c r="M18" t="s">
        <v>179</v>
      </c>
      <c r="N18" t="s">
        <v>59</v>
      </c>
      <c r="O18" s="166" t="s">
        <v>2</v>
      </c>
      <c r="P18" s="171" t="s">
        <v>244</v>
      </c>
      <c r="Q18" s="166"/>
      <c r="R18" s="171"/>
      <c r="S18" s="21"/>
      <c r="T18" s="166" t="s">
        <v>3</v>
      </c>
      <c r="U18" s="176" t="s">
        <v>14</v>
      </c>
      <c r="V18" s="166" t="s">
        <v>0</v>
      </c>
      <c r="W18" s="176" t="s">
        <v>14</v>
      </c>
      <c r="X18" s="166" t="s">
        <v>24</v>
      </c>
      <c r="Y18" s="176" t="s">
        <v>14</v>
      </c>
      <c r="Z18" s="166" t="s">
        <v>52</v>
      </c>
      <c r="AA18" s="176" t="s">
        <v>14</v>
      </c>
      <c r="AB18" s="172" t="s">
        <v>6</v>
      </c>
      <c r="AC18" s="172" t="s">
        <v>14</v>
      </c>
      <c r="AD18" s="166" t="s">
        <v>4</v>
      </c>
      <c r="AE18" s="176" t="s">
        <v>14</v>
      </c>
      <c r="AF18" s="166" t="s">
        <v>5</v>
      </c>
      <c r="AG18" s="171" t="s">
        <v>333</v>
      </c>
      <c r="AH18" s="24" t="s">
        <v>50</v>
      </c>
      <c r="AI18" s="172" t="s">
        <v>14</v>
      </c>
      <c r="AJ18" s="166" t="s">
        <v>266</v>
      </c>
      <c r="AK18" s="171" t="s">
        <v>280</v>
      </c>
      <c r="AL18" s="166" t="s">
        <v>363</v>
      </c>
      <c r="AM18" s="168" t="s">
        <v>14</v>
      </c>
      <c r="AN18" s="166" t="s">
        <v>8</v>
      </c>
      <c r="AO18" s="172" t="s">
        <v>14</v>
      </c>
      <c r="AP18" s="25" t="s">
        <v>57</v>
      </c>
      <c r="AQ18" s="171" t="s">
        <v>334</v>
      </c>
      <c r="AR18" s="25" t="s">
        <v>54</v>
      </c>
      <c r="AS18" s="174" t="s">
        <v>14</v>
      </c>
      <c r="AT18" s="26" t="s">
        <v>9</v>
      </c>
      <c r="AU18" s="168" t="s">
        <v>14</v>
      </c>
      <c r="AV18" s="26" t="s">
        <v>11</v>
      </c>
      <c r="AW18" s="168" t="s">
        <v>14</v>
      </c>
      <c r="AX18" s="24" t="s">
        <v>55</v>
      </c>
      <c r="AY18" s="168" t="s">
        <v>14</v>
      </c>
      <c r="AZ18" s="166" t="s">
        <v>14</v>
      </c>
      <c r="BA18" s="176" t="s">
        <v>14</v>
      </c>
    </row>
    <row r="19" spans="1:53" x14ac:dyDescent="0.25">
      <c r="A19" s="20" t="s">
        <v>51</v>
      </c>
      <c r="B19" s="21" t="e">
        <f t="shared" ref="B19:H19" si="0">VLOOKUP(B2,$M$4:$N$66,2,FALSE)</f>
        <v>#N/A</v>
      </c>
      <c r="C19" s="21" t="e">
        <f t="shared" si="0"/>
        <v>#N/A</v>
      </c>
      <c r="D19" s="21" t="e">
        <f t="shared" si="0"/>
        <v>#N/A</v>
      </c>
      <c r="E19" s="21" t="e">
        <f t="shared" si="0"/>
        <v>#N/A</v>
      </c>
      <c r="F19" s="21" t="e">
        <f t="shared" si="0"/>
        <v>#N/A</v>
      </c>
      <c r="G19" s="21" t="e">
        <f t="shared" si="0"/>
        <v>#N/A</v>
      </c>
      <c r="H19" s="21" t="e">
        <f t="shared" si="0"/>
        <v>#N/A</v>
      </c>
      <c r="I19" s="166" t="s">
        <v>23</v>
      </c>
      <c r="J19" s="171" t="s">
        <v>130</v>
      </c>
      <c r="K19" s="171"/>
      <c r="L19" s="166" t="s">
        <v>51</v>
      </c>
      <c r="M19" t="s">
        <v>322</v>
      </c>
      <c r="N19" t="s">
        <v>59</v>
      </c>
      <c r="O19" s="166" t="s">
        <v>2</v>
      </c>
      <c r="P19" s="171" t="s">
        <v>10</v>
      </c>
      <c r="Q19" s="166"/>
      <c r="R19" s="171"/>
      <c r="S19" s="21"/>
      <c r="T19" s="166" t="s">
        <v>3</v>
      </c>
      <c r="U19" s="176" t="s">
        <v>14</v>
      </c>
      <c r="V19" s="166" t="s">
        <v>0</v>
      </c>
      <c r="W19" s="176" t="s">
        <v>14</v>
      </c>
      <c r="X19" s="166" t="s">
        <v>24</v>
      </c>
      <c r="Y19" s="176" t="s">
        <v>14</v>
      </c>
      <c r="Z19" s="166" t="s">
        <v>52</v>
      </c>
      <c r="AA19" s="176" t="s">
        <v>14</v>
      </c>
      <c r="AB19" s="172" t="s">
        <v>6</v>
      </c>
      <c r="AC19" s="172" t="s">
        <v>14</v>
      </c>
      <c r="AD19" s="166" t="s">
        <v>4</v>
      </c>
      <c r="AE19" s="176" t="s">
        <v>14</v>
      </c>
      <c r="AF19" s="166" t="s">
        <v>5</v>
      </c>
      <c r="AG19" s="171" t="s">
        <v>262</v>
      </c>
      <c r="AH19" s="24" t="s">
        <v>50</v>
      </c>
      <c r="AI19" s="172" t="s">
        <v>14</v>
      </c>
      <c r="AJ19" s="166" t="s">
        <v>266</v>
      </c>
      <c r="AK19" s="171" t="s">
        <v>281</v>
      </c>
      <c r="AL19" s="166" t="s">
        <v>363</v>
      </c>
      <c r="AM19" s="168" t="s">
        <v>14</v>
      </c>
      <c r="AN19" s="166" t="s">
        <v>8</v>
      </c>
      <c r="AO19" s="172" t="s">
        <v>14</v>
      </c>
      <c r="AP19" s="25" t="s">
        <v>57</v>
      </c>
      <c r="AQ19" s="171" t="s">
        <v>335</v>
      </c>
      <c r="AR19" s="25" t="s">
        <v>54</v>
      </c>
      <c r="AS19" s="174" t="s">
        <v>14</v>
      </c>
      <c r="AT19" s="26" t="s">
        <v>9</v>
      </c>
      <c r="AU19" s="168" t="s">
        <v>14</v>
      </c>
      <c r="AV19" s="26" t="s">
        <v>11</v>
      </c>
      <c r="AW19" s="168" t="s">
        <v>14</v>
      </c>
      <c r="AX19" s="24" t="s">
        <v>55</v>
      </c>
      <c r="AY19" s="168" t="s">
        <v>14</v>
      </c>
      <c r="AZ19" s="166" t="s">
        <v>14</v>
      </c>
      <c r="BA19" s="176" t="s">
        <v>14</v>
      </c>
    </row>
    <row r="20" spans="1:53" x14ac:dyDescent="0.25">
      <c r="A20" s="20" t="s">
        <v>0</v>
      </c>
      <c r="B20" s="21" t="s">
        <v>30</v>
      </c>
      <c r="C20" s="21" t="s">
        <v>30</v>
      </c>
      <c r="D20" s="21" t="s">
        <v>30</v>
      </c>
      <c r="E20" s="21" t="s">
        <v>30</v>
      </c>
      <c r="F20" s="21" t="s">
        <v>30</v>
      </c>
      <c r="G20" s="21" t="s">
        <v>30</v>
      </c>
      <c r="H20" s="21" t="s">
        <v>30</v>
      </c>
      <c r="I20" s="166" t="s">
        <v>23</v>
      </c>
      <c r="J20" s="171" t="s">
        <v>170</v>
      </c>
      <c r="K20" s="171"/>
      <c r="L20" s="166" t="s">
        <v>51</v>
      </c>
      <c r="M20" t="s">
        <v>164</v>
      </c>
      <c r="N20" s="21" t="s">
        <v>107</v>
      </c>
      <c r="O20" s="166" t="s">
        <v>2</v>
      </c>
      <c r="P20" s="171" t="s">
        <v>129</v>
      </c>
      <c r="Q20" s="166"/>
      <c r="R20" s="171"/>
      <c r="S20" s="21"/>
      <c r="T20" s="166" t="s">
        <v>3</v>
      </c>
      <c r="U20" s="176" t="s">
        <v>14</v>
      </c>
      <c r="V20" s="166" t="s">
        <v>0</v>
      </c>
      <c r="W20" s="176" t="s">
        <v>14</v>
      </c>
      <c r="X20" s="166" t="s">
        <v>24</v>
      </c>
      <c r="Y20" s="176" t="s">
        <v>14</v>
      </c>
      <c r="Z20" s="166" t="s">
        <v>52</v>
      </c>
      <c r="AA20" s="176" t="s">
        <v>14</v>
      </c>
      <c r="AB20" s="172" t="s">
        <v>6</v>
      </c>
      <c r="AC20" s="172" t="s">
        <v>14</v>
      </c>
      <c r="AD20" s="166" t="s">
        <v>4</v>
      </c>
      <c r="AE20" s="176" t="s">
        <v>14</v>
      </c>
      <c r="AF20" s="166" t="s">
        <v>5</v>
      </c>
      <c r="AG20" s="171" t="s">
        <v>263</v>
      </c>
      <c r="AH20" s="24" t="s">
        <v>50</v>
      </c>
      <c r="AI20" s="172" t="s">
        <v>14</v>
      </c>
      <c r="AJ20" s="166" t="s">
        <v>266</v>
      </c>
      <c r="AK20" s="171" t="s">
        <v>282</v>
      </c>
      <c r="AL20" s="166" t="s">
        <v>363</v>
      </c>
      <c r="AM20" s="168" t="s">
        <v>14</v>
      </c>
      <c r="AN20" s="166" t="s">
        <v>8</v>
      </c>
      <c r="AO20" s="172" t="s">
        <v>14</v>
      </c>
      <c r="AP20" s="25" t="s">
        <v>57</v>
      </c>
      <c r="AQ20" s="171" t="s">
        <v>336</v>
      </c>
      <c r="AR20" s="25" t="s">
        <v>54</v>
      </c>
      <c r="AS20" s="174" t="s">
        <v>14</v>
      </c>
      <c r="AT20" s="26" t="s">
        <v>9</v>
      </c>
      <c r="AU20" s="168" t="s">
        <v>14</v>
      </c>
      <c r="AV20" s="26" t="s">
        <v>11</v>
      </c>
      <c r="AW20" s="168" t="s">
        <v>14</v>
      </c>
      <c r="AX20" s="24" t="s">
        <v>55</v>
      </c>
      <c r="AY20" s="168" t="s">
        <v>14</v>
      </c>
      <c r="AZ20" s="166" t="s">
        <v>14</v>
      </c>
      <c r="BA20" s="176" t="s">
        <v>14</v>
      </c>
    </row>
    <row r="21" spans="1:53" x14ac:dyDescent="0.25">
      <c r="A21" s="20" t="s">
        <v>54</v>
      </c>
      <c r="B21" s="21" t="s">
        <v>63</v>
      </c>
      <c r="C21" s="21" t="s">
        <v>63</v>
      </c>
      <c r="D21" s="21" t="s">
        <v>63</v>
      </c>
      <c r="E21" s="21" t="s">
        <v>63</v>
      </c>
      <c r="F21" s="21" t="s">
        <v>63</v>
      </c>
      <c r="G21" s="21" t="s">
        <v>63</v>
      </c>
      <c r="H21" s="21" t="s">
        <v>63</v>
      </c>
      <c r="I21" s="166" t="s">
        <v>23</v>
      </c>
      <c r="J21" s="171" t="s">
        <v>90</v>
      </c>
      <c r="K21" s="171"/>
      <c r="L21" s="166" t="s">
        <v>51</v>
      </c>
      <c r="M21" t="s">
        <v>327</v>
      </c>
      <c r="N21" t="s">
        <v>59</v>
      </c>
      <c r="O21" s="166" t="s">
        <v>2</v>
      </c>
      <c r="P21" s="171" t="s">
        <v>337</v>
      </c>
      <c r="Q21" s="166"/>
      <c r="R21" s="171"/>
      <c r="S21" s="21"/>
      <c r="T21" s="166" t="s">
        <v>3</v>
      </c>
      <c r="U21" s="176" t="s">
        <v>14</v>
      </c>
      <c r="V21" s="166" t="s">
        <v>0</v>
      </c>
      <c r="W21" s="176" t="s">
        <v>14</v>
      </c>
      <c r="X21" s="166" t="s">
        <v>24</v>
      </c>
      <c r="Y21" s="176" t="s">
        <v>14</v>
      </c>
      <c r="Z21" s="166" t="s">
        <v>52</v>
      </c>
      <c r="AA21" s="176" t="s">
        <v>14</v>
      </c>
      <c r="AB21" s="172" t="s">
        <v>6</v>
      </c>
      <c r="AC21" s="172" t="s">
        <v>14</v>
      </c>
      <c r="AD21" s="166" t="s">
        <v>4</v>
      </c>
      <c r="AE21" s="176" t="s">
        <v>14</v>
      </c>
      <c r="AF21" s="166" t="s">
        <v>5</v>
      </c>
      <c r="AG21" s="172" t="s">
        <v>14</v>
      </c>
      <c r="AH21" s="24" t="s">
        <v>50</v>
      </c>
      <c r="AI21" s="172" t="s">
        <v>14</v>
      </c>
      <c r="AJ21" s="166" t="s">
        <v>266</v>
      </c>
      <c r="AK21" s="171" t="s">
        <v>283</v>
      </c>
      <c r="AL21" s="166" t="s">
        <v>363</v>
      </c>
      <c r="AM21" s="168" t="s">
        <v>14</v>
      </c>
      <c r="AN21" s="166" t="s">
        <v>8</v>
      </c>
      <c r="AO21" s="172" t="s">
        <v>14</v>
      </c>
      <c r="AP21" s="25" t="s">
        <v>57</v>
      </c>
      <c r="AQ21" s="171" t="s">
        <v>338</v>
      </c>
      <c r="AR21" s="25" t="s">
        <v>54</v>
      </c>
      <c r="AS21" s="174" t="s">
        <v>14</v>
      </c>
      <c r="AT21" s="26" t="s">
        <v>9</v>
      </c>
      <c r="AU21" s="168" t="s">
        <v>14</v>
      </c>
      <c r="AV21" s="26" t="s">
        <v>11</v>
      </c>
      <c r="AW21" s="168" t="s">
        <v>14</v>
      </c>
      <c r="AX21" s="24" t="s">
        <v>55</v>
      </c>
      <c r="AY21" s="168" t="s">
        <v>14</v>
      </c>
      <c r="AZ21" s="166" t="s">
        <v>14</v>
      </c>
      <c r="BA21" s="176" t="s">
        <v>14</v>
      </c>
    </row>
    <row r="22" spans="1:53" x14ac:dyDescent="0.25">
      <c r="A22" s="20" t="s">
        <v>55</v>
      </c>
      <c r="B22" s="21" t="s">
        <v>31</v>
      </c>
      <c r="C22" s="21" t="s">
        <v>31</v>
      </c>
      <c r="D22" s="21" t="s">
        <v>31</v>
      </c>
      <c r="E22" s="21" t="s">
        <v>31</v>
      </c>
      <c r="F22" s="21" t="s">
        <v>31</v>
      </c>
      <c r="G22" s="21" t="s">
        <v>31</v>
      </c>
      <c r="H22" s="21" t="s">
        <v>31</v>
      </c>
      <c r="I22" s="166" t="s">
        <v>23</v>
      </c>
      <c r="J22" s="171" t="s">
        <v>133</v>
      </c>
      <c r="K22" s="171"/>
      <c r="L22" s="166" t="s">
        <v>51</v>
      </c>
      <c r="M22" t="s">
        <v>97</v>
      </c>
      <c r="N22" s="21" t="s">
        <v>365</v>
      </c>
      <c r="O22" s="166" t="s">
        <v>2</v>
      </c>
      <c r="P22" s="171" t="s">
        <v>186</v>
      </c>
      <c r="Q22" s="166"/>
      <c r="R22" s="171"/>
      <c r="S22" s="21"/>
      <c r="T22" s="166" t="s">
        <v>3</v>
      </c>
      <c r="U22" s="176" t="s">
        <v>14</v>
      </c>
      <c r="V22" s="166" t="s">
        <v>0</v>
      </c>
      <c r="W22" s="176" t="s">
        <v>14</v>
      </c>
      <c r="X22" s="166" t="s">
        <v>24</v>
      </c>
      <c r="Y22" s="176" t="s">
        <v>14</v>
      </c>
      <c r="Z22" s="166" t="s">
        <v>52</v>
      </c>
      <c r="AA22" s="176" t="s">
        <v>14</v>
      </c>
      <c r="AB22" s="172" t="s">
        <v>6</v>
      </c>
      <c r="AC22" s="172" t="s">
        <v>14</v>
      </c>
      <c r="AD22" s="166" t="s">
        <v>4</v>
      </c>
      <c r="AE22" s="176" t="s">
        <v>14</v>
      </c>
      <c r="AF22" s="166" t="s">
        <v>5</v>
      </c>
      <c r="AG22" s="172" t="s">
        <v>14</v>
      </c>
      <c r="AH22" s="24" t="s">
        <v>50</v>
      </c>
      <c r="AI22" s="172" t="s">
        <v>14</v>
      </c>
      <c r="AJ22" s="166" t="s">
        <v>266</v>
      </c>
      <c r="AK22" s="171" t="s">
        <v>284</v>
      </c>
      <c r="AL22" s="166" t="s">
        <v>363</v>
      </c>
      <c r="AM22" s="168" t="s">
        <v>14</v>
      </c>
      <c r="AN22" s="166" t="s">
        <v>8</v>
      </c>
      <c r="AO22" s="172" t="s">
        <v>14</v>
      </c>
      <c r="AP22" s="25" t="s">
        <v>57</v>
      </c>
      <c r="AQ22" s="171" t="s">
        <v>178</v>
      </c>
      <c r="AR22" s="25" t="s">
        <v>54</v>
      </c>
      <c r="AS22" s="174" t="s">
        <v>14</v>
      </c>
      <c r="AT22" s="26" t="s">
        <v>9</v>
      </c>
      <c r="AU22" s="168" t="s">
        <v>14</v>
      </c>
      <c r="AV22" s="26" t="s">
        <v>11</v>
      </c>
      <c r="AW22" s="168" t="s">
        <v>14</v>
      </c>
      <c r="AX22" s="24" t="s">
        <v>55</v>
      </c>
      <c r="AY22" s="168" t="s">
        <v>14</v>
      </c>
      <c r="AZ22" s="166" t="s">
        <v>14</v>
      </c>
      <c r="BA22" s="176" t="s">
        <v>14</v>
      </c>
    </row>
    <row r="23" spans="1:53" x14ac:dyDescent="0.25">
      <c r="A23" s="20" t="s">
        <v>24</v>
      </c>
      <c r="B23" s="21" t="s">
        <v>31</v>
      </c>
      <c r="C23" s="21" t="s">
        <v>31</v>
      </c>
      <c r="D23" s="21" t="s">
        <v>31</v>
      </c>
      <c r="E23" s="21" t="s">
        <v>31</v>
      </c>
      <c r="F23" s="21" t="s">
        <v>31</v>
      </c>
      <c r="G23" s="21" t="s">
        <v>31</v>
      </c>
      <c r="H23" s="21" t="s">
        <v>31</v>
      </c>
      <c r="I23" s="166" t="s">
        <v>23</v>
      </c>
      <c r="J23" s="171" t="s">
        <v>85</v>
      </c>
      <c r="K23" s="21"/>
      <c r="L23" s="166" t="s">
        <v>51</v>
      </c>
      <c r="M23" t="s">
        <v>103</v>
      </c>
      <c r="N23" t="s">
        <v>59</v>
      </c>
      <c r="O23" s="166" t="s">
        <v>2</v>
      </c>
      <c r="P23" s="171" t="s">
        <v>339</v>
      </c>
      <c r="Q23" s="166"/>
      <c r="R23" s="176"/>
      <c r="S23" s="176"/>
      <c r="T23" s="166" t="s">
        <v>3</v>
      </c>
      <c r="U23" s="176" t="s">
        <v>14</v>
      </c>
      <c r="V23" s="166" t="s">
        <v>0</v>
      </c>
      <c r="W23" s="176" t="s">
        <v>14</v>
      </c>
      <c r="X23" s="166" t="s">
        <v>24</v>
      </c>
      <c r="Y23" s="176" t="s">
        <v>14</v>
      </c>
      <c r="Z23" s="166" t="s">
        <v>52</v>
      </c>
      <c r="AA23" s="176" t="s">
        <v>14</v>
      </c>
      <c r="AB23" s="172" t="s">
        <v>6</v>
      </c>
      <c r="AC23" s="172" t="s">
        <v>14</v>
      </c>
      <c r="AD23" s="166" t="s">
        <v>4</v>
      </c>
      <c r="AE23" s="176" t="s">
        <v>14</v>
      </c>
      <c r="AF23" s="166" t="s">
        <v>5</v>
      </c>
      <c r="AG23" s="172" t="s">
        <v>14</v>
      </c>
      <c r="AH23" s="24" t="s">
        <v>50</v>
      </c>
      <c r="AI23" s="172" t="s">
        <v>14</v>
      </c>
      <c r="AJ23" s="166" t="s">
        <v>266</v>
      </c>
      <c r="AK23" s="171" t="s">
        <v>285</v>
      </c>
      <c r="AL23" s="166" t="s">
        <v>363</v>
      </c>
      <c r="AM23" s="168" t="s">
        <v>14</v>
      </c>
      <c r="AN23" s="166" t="s">
        <v>8</v>
      </c>
      <c r="AO23" s="172" t="s">
        <v>14</v>
      </c>
      <c r="AP23" s="25" t="s">
        <v>57</v>
      </c>
      <c r="AQ23" s="171" t="s">
        <v>180</v>
      </c>
      <c r="AR23" s="25" t="s">
        <v>54</v>
      </c>
      <c r="AS23" s="174" t="s">
        <v>14</v>
      </c>
      <c r="AT23" s="26" t="s">
        <v>9</v>
      </c>
      <c r="AU23" s="168" t="s">
        <v>14</v>
      </c>
      <c r="AV23" s="26" t="s">
        <v>11</v>
      </c>
      <c r="AW23" s="168" t="s">
        <v>14</v>
      </c>
      <c r="AX23" s="24" t="s">
        <v>55</v>
      </c>
      <c r="AY23" s="168" t="s">
        <v>14</v>
      </c>
      <c r="AZ23" s="166" t="s">
        <v>14</v>
      </c>
      <c r="BA23" s="176" t="s">
        <v>14</v>
      </c>
    </row>
    <row r="24" spans="1:53" x14ac:dyDescent="0.25">
      <c r="C24" s="22"/>
      <c r="I24" s="166" t="s">
        <v>23</v>
      </c>
      <c r="J24" s="171" t="s">
        <v>64</v>
      </c>
      <c r="K24" s="21"/>
      <c r="L24" s="166" t="s">
        <v>51</v>
      </c>
      <c r="M24" t="s">
        <v>108</v>
      </c>
      <c r="N24" s="21" t="s">
        <v>365</v>
      </c>
      <c r="O24" s="166" t="s">
        <v>2</v>
      </c>
      <c r="P24" s="171" t="s">
        <v>340</v>
      </c>
      <c r="Q24" s="166"/>
      <c r="R24" s="176"/>
      <c r="S24" s="176"/>
      <c r="T24" s="166" t="s">
        <v>3</v>
      </c>
      <c r="U24" s="176" t="s">
        <v>14</v>
      </c>
      <c r="V24" s="166" t="s">
        <v>0</v>
      </c>
      <c r="W24" s="176" t="s">
        <v>14</v>
      </c>
      <c r="X24" s="166" t="s">
        <v>24</v>
      </c>
      <c r="Y24" s="176" t="s">
        <v>14</v>
      </c>
      <c r="Z24" s="166" t="s">
        <v>52</v>
      </c>
      <c r="AA24" s="176" t="s">
        <v>14</v>
      </c>
      <c r="AB24" s="172" t="s">
        <v>6</v>
      </c>
      <c r="AC24" s="172" t="s">
        <v>14</v>
      </c>
      <c r="AD24" s="166" t="s">
        <v>4</v>
      </c>
      <c r="AE24" s="176" t="s">
        <v>14</v>
      </c>
      <c r="AF24" s="166" t="s">
        <v>5</v>
      </c>
      <c r="AG24" s="172" t="s">
        <v>14</v>
      </c>
      <c r="AH24" s="24" t="s">
        <v>50</v>
      </c>
      <c r="AI24" s="172" t="s">
        <v>14</v>
      </c>
      <c r="AJ24" s="166" t="s">
        <v>266</v>
      </c>
      <c r="AK24" s="171" t="s">
        <v>286</v>
      </c>
      <c r="AL24" s="166" t="s">
        <v>363</v>
      </c>
      <c r="AM24" s="168" t="s">
        <v>14</v>
      </c>
      <c r="AN24" s="166" t="s">
        <v>8</v>
      </c>
      <c r="AO24" s="172" t="s">
        <v>14</v>
      </c>
      <c r="AP24" s="25" t="s">
        <v>57</v>
      </c>
      <c r="AQ24" s="171" t="s">
        <v>181</v>
      </c>
      <c r="AR24" s="25" t="s">
        <v>54</v>
      </c>
      <c r="AS24" s="174" t="s">
        <v>14</v>
      </c>
      <c r="AT24" s="26" t="s">
        <v>9</v>
      </c>
      <c r="AU24" s="168" t="s">
        <v>14</v>
      </c>
      <c r="AV24" s="26" t="s">
        <v>11</v>
      </c>
      <c r="AW24" s="168" t="s">
        <v>14</v>
      </c>
      <c r="AX24" s="24" t="s">
        <v>55</v>
      </c>
      <c r="AY24" s="168" t="s">
        <v>14</v>
      </c>
      <c r="AZ24" s="166" t="s">
        <v>14</v>
      </c>
      <c r="BA24" s="176" t="s">
        <v>14</v>
      </c>
    </row>
    <row r="25" spans="1:53" x14ac:dyDescent="0.25">
      <c r="A25" s="161"/>
      <c r="B25" s="29">
        <f>IF($B$1=I4,J4,IF($B$1=L4,M4,IF($B$1=O4,P4,IF($B$1=Q4,R4,IF($B$1=T4,U4,IF($B$1=V4,W4,IF($B$1=X4,Y4,IF($B$1=Z4,AA4,IF($B$1=AB4,AC4,IF($B$1=AD4,AE4,IF($B$1=AF4,AG4,IF($B$1=AH4,AI4,IF($B$1=AJ4,AK4,IF($B$1=AL4,AM4,IF($B$1=AN4,AO4,IF($B$1=AP4,AQ4,IF($B$1=AR4,AS4,IF($B$1=AX4,AY4,IF($B$1=AZ4,BA4)))))))))))))))))))</f>
        <v>0</v>
      </c>
      <c r="C25" s="30">
        <f t="shared" ref="C25" si="1">IF($C$1=I4,J4,IF($C$1=L4,M4,IF($C$1=O4,P4,IF($C$1=Q4,R4,IF($C$1=T4,U4,IF($C$1=V4,W4,IF($C$1=X4,Y4,IF($C$1=Z4,AA4,IF($C$1=AB4,AC4,IF($C$1=AD4,AE5,IF($C$1=AF4,AG4,IF($C$1=AH4,AI4,IF($C$1=AJ4,AK4,IF($C$1=AL4,AM4,IF($C$1=AN4,AO4,IF($C$1=AP4,AQ4,IF($C$1=AR4,AS4,IF($C$1=AX4,AY4,IF($C$1=AZ4,BA4)))))))))))))))))))</f>
        <v>0</v>
      </c>
      <c r="D25" s="162">
        <f t="shared" ref="D25" si="2">IF($D$1=I4,J4,IF($D$1=L4,M4,IF($D$1=O4,P4,IF($D$1=Q4,R4,IF($D$1=T4,U4,IF($D$1=V4,W4,IF($D$1=X4,Y4,IF($D$1=Z4,AA4,IF($D$1=AB4,AC4,IF($D$1=AD4,AE4,IF($D$1=AF4,AG4,IF($D$1=AH4,AI4,IF($D$1=AJ4,AK4,IF($D$1=AL4,AM4,IF($D$1=AN4,AO4,IF($D$1=AP4,AQ4,IF($D$1=AR4,AS4,IF($D$1=AX4,AY4,IF($D$1=BA4,BB4)))))))))))))))))))</f>
        <v>0</v>
      </c>
      <c r="E25" s="28">
        <f t="shared" ref="E25" si="3">IF($E$1=I4,J4,IF($E$1=L4,M4,IF($E$1=O4,P4,IF($E$1=Q4,R4,IF($E$1=T4,U4,IF($E$1=V4,W4,IF($E$1=X4,Y4,IF($E$1=Z4,AA4,IF($E$1=AB4,AC4,IF($E$1=AD4,AE5,IF($E$1=AF4,AG4,IF($E$1=AH4,AI4,IF($E$1=AJ4,AK4,IF($E$1=AL4,AM4,IF($E$1=AN4,AO4,IF($E$1=AP4,AQ4,IF($E$1=AR4,AS4,IF($E$1=AX4,AY4,IF($E$1=AZ4,BA4)))))))))))))))))))</f>
        <v>0</v>
      </c>
      <c r="F25" s="185">
        <f>IF($F$1=I4,J4,IF($F$1=L4,M4,IF($F$1=O4,P4,IF($F$1=Q4,R4,IF($F$1=T4,U4,IF($F$1=V4,W4,IF($F$1=X4,Y4,IF($F$1=Z4,AA4,IF($F$1=AB4,AC4,IF($F$1=AD4,AE4,IF($F$1=AF4,AG4,IF($F$1=AH4,AI4,IF($F$1=AJ4,AK4,IF($E$1=AL4,AM4,IF($F$1=AN4,AO4,IF($F$1=AP4,AQ4,IF($F$1=AR4,AS4,IF($F$1=AX4,AY4,IF($F$1=AZ4,BA4)))))))))))))))))))</f>
        <v>0</v>
      </c>
      <c r="G25" s="163">
        <f>IF($G$1=I4,J4,IF($G$1=L4,M4,IF($G$1=O4,P4,IF($G$1=Q4,R4,IF($G$1=T4,U4,IF($G$1=V4,W4,IF($G$1=X4,Y4,IF($G$1=Z4,AA4,IF($G$1=AB4,AC4,IF($G$1=AD4,AE4,IF($G$1=AF4,AG4,IF($G$1=AH4,AI4,IF($G$1=AJ4,AK4,IF($G$1=AL4,AM4,IF($G$1=AN4,AO4,IF($G$1=AP4,AQ4,IF($G$1=AR4,AS4,IF($G$1=AX4,AY4,IF($G$1=BA4,BB4)))))))))))))))))))</f>
        <v>0</v>
      </c>
      <c r="H25" s="27">
        <f t="shared" ref="H25" si="4">IF($H$1=I4,J4,IF($H$1=L4,M4,IF($H$1=O4,P4,IF($H$1=Q4,R4,IF($H$1=T4,U4,IF($H$1=V4,W4,IF($H$1=X4,Y4,IF($H$1=Z4,AA4,IF($H$1=AB4,AC4,IF($H$1=AD4,AE4,IF($H$1=AF4,AG4,IF($H$1=AH4,AI4,IF($H$1=AJ4,AK4,IF($H$1=AL4,AM4,IF($H$1=AN4,AO4,IF($H$1=AP4,AQ4,IF($H$1=AR4,AS4,IF($H$1=AX4,AY4,IF($H$1=AZ4,BA4)))))))))))))))))))</f>
        <v>0</v>
      </c>
      <c r="I25" s="166" t="s">
        <v>23</v>
      </c>
      <c r="J25" s="171" t="s">
        <v>341</v>
      </c>
      <c r="K25" s="21"/>
      <c r="L25" s="166" t="s">
        <v>51</v>
      </c>
      <c r="M25" t="s">
        <v>353</v>
      </c>
      <c r="N25" s="21" t="s">
        <v>365</v>
      </c>
      <c r="O25" s="166" t="s">
        <v>2</v>
      </c>
      <c r="P25" s="171" t="s">
        <v>190</v>
      </c>
      <c r="Q25" s="166"/>
      <c r="R25" s="176"/>
      <c r="S25" s="176"/>
      <c r="T25" s="166" t="s">
        <v>3</v>
      </c>
      <c r="U25" s="176" t="s">
        <v>14</v>
      </c>
      <c r="V25" s="166" t="s">
        <v>0</v>
      </c>
      <c r="W25" s="176" t="s">
        <v>14</v>
      </c>
      <c r="X25" s="166" t="s">
        <v>24</v>
      </c>
      <c r="Y25" s="176" t="s">
        <v>14</v>
      </c>
      <c r="Z25" s="166" t="s">
        <v>52</v>
      </c>
      <c r="AA25" s="176" t="s">
        <v>14</v>
      </c>
      <c r="AB25" s="172" t="s">
        <v>6</v>
      </c>
      <c r="AC25" s="172" t="s">
        <v>14</v>
      </c>
      <c r="AD25" s="166" t="s">
        <v>4</v>
      </c>
      <c r="AE25" s="176" t="s">
        <v>14</v>
      </c>
      <c r="AF25" s="166" t="s">
        <v>5</v>
      </c>
      <c r="AG25" s="172" t="s">
        <v>14</v>
      </c>
      <c r="AH25" s="24" t="s">
        <v>50</v>
      </c>
      <c r="AI25" s="172" t="s">
        <v>14</v>
      </c>
      <c r="AJ25" s="166" t="s">
        <v>266</v>
      </c>
      <c r="AK25" s="171" t="s">
        <v>287</v>
      </c>
      <c r="AL25" s="166" t="s">
        <v>363</v>
      </c>
      <c r="AM25" s="168" t="s">
        <v>14</v>
      </c>
      <c r="AN25" s="166" t="s">
        <v>8</v>
      </c>
      <c r="AO25" s="172" t="s">
        <v>14</v>
      </c>
      <c r="AP25" s="25" t="s">
        <v>57</v>
      </c>
      <c r="AQ25" s="171" t="s">
        <v>183</v>
      </c>
      <c r="AR25" s="25" t="s">
        <v>54</v>
      </c>
      <c r="AS25" s="174" t="s">
        <v>14</v>
      </c>
      <c r="AT25" s="26" t="s">
        <v>9</v>
      </c>
      <c r="AU25" s="168" t="s">
        <v>14</v>
      </c>
      <c r="AV25" s="26" t="s">
        <v>11</v>
      </c>
      <c r="AW25" s="168" t="s">
        <v>14</v>
      </c>
      <c r="AX25" s="24" t="s">
        <v>55</v>
      </c>
      <c r="AY25" s="168" t="s">
        <v>14</v>
      </c>
      <c r="AZ25" s="166" t="s">
        <v>14</v>
      </c>
      <c r="BA25" s="176" t="s">
        <v>14</v>
      </c>
    </row>
    <row r="26" spans="1:53" x14ac:dyDescent="0.25">
      <c r="A26" s="161"/>
      <c r="B26" s="29">
        <f t="shared" ref="B26:B87" si="5">IF($B$1=I5,J5,IF($B$1=L5,M5,IF($B$1=O5,P5,IF($B$1=Q5,R5,IF($B$1=T5,U5,IF($B$1=V5,W5,IF($B$1=X5,Y5,IF($B$1=Z5,AA5,IF($B$1=AB5,AC5,IF($B$1=AD5,AE5,IF($B$1=AF5,AG5,IF($B$1=AH5,AI5,IF($B$1=AJ5,AK5,IF($B$1=AL5,AM5,IF($B$1=AN5,AO5,IF($B$1=AP5,AQ5,IF($B$1=AR5,AS5,IF($B$1=AX5,AY5,IF($B$1=AZ5,BA5)))))))))))))))))))</f>
        <v>0</v>
      </c>
      <c r="C26" s="30">
        <f t="shared" ref="C26:C87" si="6">IF($C$1=I5,J5,IF($C$1=L5,M5,IF($C$1=O5,P5,IF($C$1=Q5,R5,IF($C$1=T5,U5,IF($C$1=V5,W5,IF($C$1=X5,Y5,IF($C$1=Z5,AA5,IF($C$1=AB5,AC5,IF($C$1=AD5,AE6,IF($C$1=AF5,AG5,IF($C$1=AH5,AI5,IF($C$1=AJ5,AK5,IF($C$1=AL5,AM5,IF($C$1=AN5,AO5,IF($C$1=AP5,AQ5,IF($C$1=AR5,AS5,IF($C$1=AX5,AY5,IF($C$1=AZ5,BA5)))))))))))))))))))</f>
        <v>0</v>
      </c>
      <c r="D26" s="162">
        <f t="shared" ref="D26:D87" si="7">IF($D$1=I5,J5,IF($D$1=L5,M5,IF($D$1=O5,P5,IF($D$1=Q5,R5,IF($D$1=T5,U5,IF($D$1=V5,W5,IF($D$1=X5,Y5,IF($D$1=Z5,AA5,IF($D$1=AB5,AC5,IF($D$1=AD5,AE5,IF($D$1=AF5,AG5,IF($D$1=AH5,AI5,IF($D$1=AJ5,AK5,IF($D$1=AL5,AM5,IF($D$1=AN5,AO5,IF($D$1=AP5,AQ5,IF($D$1=AR5,AS5,IF($D$1=AX5,AY5,IF($D$1=BA5,BB5)))))))))))))))))))</f>
        <v>0</v>
      </c>
      <c r="E26" s="28">
        <f t="shared" ref="E26:E87" si="8">IF($E$1=I5,J5,IF($E$1=L5,M5,IF($E$1=O5,P5,IF($E$1=Q5,R5,IF($E$1=T5,U5,IF($E$1=V5,W5,IF($E$1=X5,Y5,IF($E$1=Z5,AA5,IF($E$1=AB5,AC5,IF($E$1=AD5,AE6,IF($E$1=AF5,AG5,IF($E$1=AH5,AI5,IF($E$1=AJ5,AK5,IF($E$1=AL5,AM5,IF($E$1=AN5,AO5,IF($E$1=AP5,AQ5,IF($E$1=AR5,AS5,IF($E$1=AX5,AY5,IF($E$1=AZ5,BA5)))))))))))))))))))</f>
        <v>0</v>
      </c>
      <c r="F26" s="185">
        <f t="shared" ref="F26:F87" si="9">IF($F$1=I5,J5,IF($F$1=L5,M5,IF($F$1=O5,P5,IF($F$1=Q5,R5,IF($F$1=T5,U5,IF($F$1=V5,W5,IF($F$1=X5,Y5,IF($F$1=Z5,AA5,IF($F$1=AB5,AC5,IF($F$1=AD5,AE5,IF($F$1=AF5,AG5,IF($F$1=AH5,AI5,IF($F$1=AJ5,AK5,IF($E$1=AL5,AM5,IF($F$1=AN5,AO5,IF($F$1=AP5,AQ5,IF($F$1=AR5,AS5,IF($F$1=AX5,AY5,IF($F$1=AZ5,BA5)))))))))))))))))))</f>
        <v>0</v>
      </c>
      <c r="G26" s="163">
        <f t="shared" ref="G26:G87" si="10">IF($G$1=I5,J5,IF($G$1=L5,M5,IF($G$1=O5,P5,IF($G$1=Q5,R5,IF($G$1=T5,U5,IF($G$1=V5,W5,IF($G$1=X5,Y5,IF($G$1=Z5,AA5,IF($G$1=AB5,AC5,IF($G$1=AD5,AE5,IF($G$1=AF5,AG5,IF($G$1=AH5,AI5,IF($G$1=AJ5,AK5,IF($G$1=AL5,AM5,IF($G$1=AN5,AO5,IF($G$1=AP5,AQ5,IF($G$1=AR5,AS5,IF($G$1=AX5,AY5,IF($G$1=BA5,BB5)))))))))))))))))))</f>
        <v>0</v>
      </c>
      <c r="H26" s="27">
        <f t="shared" ref="H26:H87" si="11">IF($H$1=I5,J5,IF($H$1=L5,M5,IF($H$1=O5,P5,IF($H$1=Q5,R5,IF($H$1=T5,U5,IF($H$1=V5,W5,IF($H$1=X5,Y5,IF($H$1=Z5,AA5,IF($H$1=AB5,AC5,IF($H$1=AD5,AE5,IF($H$1=AF5,AG5,IF($H$1=AH5,AI5,IF($H$1=AJ5,AK5,IF($H$1=AL5,AM5,IF($H$1=AN5,AO5,IF($H$1=AP5,AQ5,IF($H$1=AR5,AS5,IF($H$1=AX5,AY5,IF($H$1=AZ5,BA5)))))))))))))))))))</f>
        <v>0</v>
      </c>
      <c r="I26" s="166" t="s">
        <v>23</v>
      </c>
      <c r="J26" s="171" t="s">
        <v>245</v>
      </c>
      <c r="K26" s="21"/>
      <c r="L26" s="166" t="s">
        <v>51</v>
      </c>
      <c r="M26" t="s">
        <v>114</v>
      </c>
      <c r="N26" s="21" t="s">
        <v>365</v>
      </c>
      <c r="O26" s="166" t="s">
        <v>2</v>
      </c>
      <c r="P26" s="171" t="s">
        <v>342</v>
      </c>
      <c r="Q26" s="166"/>
      <c r="R26" s="176"/>
      <c r="S26" s="176"/>
      <c r="T26" s="166" t="s">
        <v>3</v>
      </c>
      <c r="U26" s="176" t="s">
        <v>14</v>
      </c>
      <c r="V26" s="166" t="s">
        <v>0</v>
      </c>
      <c r="W26" s="176" t="s">
        <v>14</v>
      </c>
      <c r="X26" s="166" t="s">
        <v>24</v>
      </c>
      <c r="Y26" s="176" t="s">
        <v>14</v>
      </c>
      <c r="Z26" s="166" t="s">
        <v>52</v>
      </c>
      <c r="AA26" s="176" t="s">
        <v>14</v>
      </c>
      <c r="AB26" s="172" t="s">
        <v>6</v>
      </c>
      <c r="AC26" s="172" t="s">
        <v>14</v>
      </c>
      <c r="AD26" s="166" t="s">
        <v>4</v>
      </c>
      <c r="AE26" s="176" t="s">
        <v>14</v>
      </c>
      <c r="AF26" s="166" t="s">
        <v>5</v>
      </c>
      <c r="AG26" s="172" t="s">
        <v>14</v>
      </c>
      <c r="AH26" s="24" t="s">
        <v>50</v>
      </c>
      <c r="AI26" s="172" t="s">
        <v>14</v>
      </c>
      <c r="AJ26" s="166" t="s">
        <v>266</v>
      </c>
      <c r="AK26" s="171" t="s">
        <v>288</v>
      </c>
      <c r="AL26" s="166" t="s">
        <v>363</v>
      </c>
      <c r="AM26" s="168" t="s">
        <v>14</v>
      </c>
      <c r="AN26" s="166" t="s">
        <v>8</v>
      </c>
      <c r="AO26" s="172" t="s">
        <v>14</v>
      </c>
      <c r="AP26" s="25" t="s">
        <v>57</v>
      </c>
      <c r="AQ26" s="171" t="s">
        <v>184</v>
      </c>
      <c r="AR26" s="25" t="s">
        <v>54</v>
      </c>
      <c r="AS26" s="174" t="s">
        <v>14</v>
      </c>
      <c r="AT26" s="26" t="s">
        <v>9</v>
      </c>
      <c r="AU26" s="168" t="s">
        <v>14</v>
      </c>
      <c r="AV26" s="26" t="s">
        <v>11</v>
      </c>
      <c r="AW26" s="168" t="s">
        <v>14</v>
      </c>
      <c r="AX26" s="24" t="s">
        <v>55</v>
      </c>
      <c r="AY26" s="168" t="s">
        <v>14</v>
      </c>
      <c r="AZ26" s="166" t="s">
        <v>14</v>
      </c>
      <c r="BA26" s="176" t="s">
        <v>14</v>
      </c>
    </row>
    <row r="27" spans="1:53" x14ac:dyDescent="0.25">
      <c r="A27" s="161"/>
      <c r="B27" s="29">
        <f t="shared" si="5"/>
        <v>0</v>
      </c>
      <c r="C27" s="30">
        <f t="shared" si="6"/>
        <v>0</v>
      </c>
      <c r="D27" s="162">
        <f t="shared" si="7"/>
        <v>0</v>
      </c>
      <c r="E27" s="28">
        <f t="shared" si="8"/>
        <v>0</v>
      </c>
      <c r="F27" s="185">
        <f t="shared" si="9"/>
        <v>0</v>
      </c>
      <c r="G27" s="163">
        <f t="shared" si="10"/>
        <v>0</v>
      </c>
      <c r="H27" s="27">
        <f t="shared" si="11"/>
        <v>0</v>
      </c>
      <c r="I27" s="166" t="s">
        <v>23</v>
      </c>
      <c r="J27" s="171" t="s">
        <v>246</v>
      </c>
      <c r="K27" s="21"/>
      <c r="L27" s="166" t="s">
        <v>51</v>
      </c>
      <c r="M27" t="s">
        <v>118</v>
      </c>
      <c r="N27" s="21" t="s">
        <v>365</v>
      </c>
      <c r="O27" s="166" t="s">
        <v>2</v>
      </c>
      <c r="P27" s="176" t="s">
        <v>14</v>
      </c>
      <c r="Q27" s="166"/>
      <c r="R27" s="176"/>
      <c r="S27" s="176"/>
      <c r="T27" s="166" t="s">
        <v>3</v>
      </c>
      <c r="U27" s="176" t="s">
        <v>14</v>
      </c>
      <c r="V27" s="166" t="s">
        <v>0</v>
      </c>
      <c r="W27" s="176" t="s">
        <v>14</v>
      </c>
      <c r="X27" s="166" t="s">
        <v>24</v>
      </c>
      <c r="Y27" s="176" t="s">
        <v>14</v>
      </c>
      <c r="Z27" s="166" t="s">
        <v>52</v>
      </c>
      <c r="AA27" s="176" t="s">
        <v>14</v>
      </c>
      <c r="AB27" s="172" t="s">
        <v>6</v>
      </c>
      <c r="AC27" s="172" t="s">
        <v>14</v>
      </c>
      <c r="AD27" s="166" t="s">
        <v>4</v>
      </c>
      <c r="AE27" s="176" t="s">
        <v>14</v>
      </c>
      <c r="AF27" s="166" t="s">
        <v>5</v>
      </c>
      <c r="AG27" s="172" t="s">
        <v>14</v>
      </c>
      <c r="AH27" s="24" t="s">
        <v>50</v>
      </c>
      <c r="AI27" s="172" t="s">
        <v>14</v>
      </c>
      <c r="AJ27" s="166" t="s">
        <v>266</v>
      </c>
      <c r="AK27" s="171" t="s">
        <v>289</v>
      </c>
      <c r="AL27" s="166" t="s">
        <v>363</v>
      </c>
      <c r="AM27" s="168" t="s">
        <v>14</v>
      </c>
      <c r="AN27" s="166" t="s">
        <v>8</v>
      </c>
      <c r="AO27" s="172" t="s">
        <v>14</v>
      </c>
      <c r="AP27" s="25" t="s">
        <v>57</v>
      </c>
      <c r="AQ27" s="171" t="s">
        <v>343</v>
      </c>
      <c r="AR27" s="25" t="s">
        <v>54</v>
      </c>
      <c r="AS27" s="174" t="s">
        <v>14</v>
      </c>
      <c r="AT27" s="26" t="s">
        <v>9</v>
      </c>
      <c r="AU27" s="168" t="s">
        <v>14</v>
      </c>
      <c r="AV27" s="26" t="s">
        <v>11</v>
      </c>
      <c r="AW27" s="168" t="s">
        <v>14</v>
      </c>
      <c r="AX27" s="24" t="s">
        <v>55</v>
      </c>
      <c r="AY27" s="168" t="s">
        <v>14</v>
      </c>
      <c r="AZ27" s="166" t="s">
        <v>14</v>
      </c>
      <c r="BA27" s="176" t="s">
        <v>14</v>
      </c>
    </row>
    <row r="28" spans="1:53" x14ac:dyDescent="0.25">
      <c r="A28" s="161"/>
      <c r="B28" s="29">
        <f t="shared" si="5"/>
        <v>0</v>
      </c>
      <c r="C28" s="30">
        <f t="shared" si="6"/>
        <v>0</v>
      </c>
      <c r="D28" s="162">
        <f t="shared" si="7"/>
        <v>0</v>
      </c>
      <c r="E28" s="28">
        <f t="shared" si="8"/>
        <v>0</v>
      </c>
      <c r="F28" s="185">
        <f t="shared" si="9"/>
        <v>0</v>
      </c>
      <c r="G28" s="163">
        <f t="shared" si="10"/>
        <v>0</v>
      </c>
      <c r="H28" s="27">
        <f t="shared" si="11"/>
        <v>0</v>
      </c>
      <c r="I28" s="166" t="s">
        <v>23</v>
      </c>
      <c r="J28" s="171" t="s">
        <v>247</v>
      </c>
      <c r="K28" s="21"/>
      <c r="L28" s="166" t="s">
        <v>51</v>
      </c>
      <c r="M28" t="s">
        <v>168</v>
      </c>
      <c r="N28" t="s">
        <v>59</v>
      </c>
      <c r="O28" s="166" t="s">
        <v>2</v>
      </c>
      <c r="P28" s="176" t="s">
        <v>14</v>
      </c>
      <c r="Q28" s="166"/>
      <c r="R28" s="176"/>
      <c r="S28" s="176"/>
      <c r="T28" s="166" t="s">
        <v>3</v>
      </c>
      <c r="U28" s="176" t="s">
        <v>14</v>
      </c>
      <c r="V28" s="166" t="s">
        <v>0</v>
      </c>
      <c r="W28" s="176" t="s">
        <v>14</v>
      </c>
      <c r="X28" s="166" t="s">
        <v>24</v>
      </c>
      <c r="Y28" s="176" t="s">
        <v>14</v>
      </c>
      <c r="Z28" s="166" t="s">
        <v>52</v>
      </c>
      <c r="AA28" s="176" t="s">
        <v>14</v>
      </c>
      <c r="AB28" s="172" t="s">
        <v>6</v>
      </c>
      <c r="AC28" s="172" t="s">
        <v>14</v>
      </c>
      <c r="AD28" s="166" t="s">
        <v>4</v>
      </c>
      <c r="AE28" s="176" t="s">
        <v>14</v>
      </c>
      <c r="AF28" s="166" t="s">
        <v>5</v>
      </c>
      <c r="AG28" s="172" t="s">
        <v>14</v>
      </c>
      <c r="AH28" s="24" t="s">
        <v>50</v>
      </c>
      <c r="AI28" s="172" t="s">
        <v>14</v>
      </c>
      <c r="AJ28" s="166" t="s">
        <v>266</v>
      </c>
      <c r="AK28" s="171" t="s">
        <v>290</v>
      </c>
      <c r="AL28" s="166" t="s">
        <v>363</v>
      </c>
      <c r="AM28" s="168" t="s">
        <v>14</v>
      </c>
      <c r="AN28" s="166" t="s">
        <v>8</v>
      </c>
      <c r="AO28" s="172" t="s">
        <v>14</v>
      </c>
      <c r="AP28" s="25" t="s">
        <v>57</v>
      </c>
      <c r="AQ28" s="171" t="s">
        <v>344</v>
      </c>
      <c r="AR28" s="25" t="s">
        <v>54</v>
      </c>
      <c r="AS28" s="174" t="s">
        <v>14</v>
      </c>
      <c r="AT28" s="26" t="s">
        <v>9</v>
      </c>
      <c r="AU28" s="168" t="s">
        <v>14</v>
      </c>
      <c r="AV28" s="26" t="s">
        <v>11</v>
      </c>
      <c r="AW28" s="168" t="s">
        <v>14</v>
      </c>
      <c r="AX28" s="24" t="s">
        <v>55</v>
      </c>
      <c r="AY28" s="168" t="s">
        <v>14</v>
      </c>
      <c r="AZ28" s="166" t="s">
        <v>14</v>
      </c>
      <c r="BA28" s="176" t="s">
        <v>14</v>
      </c>
    </row>
    <row r="29" spans="1:53" x14ac:dyDescent="0.25">
      <c r="A29" s="161"/>
      <c r="B29" s="29">
        <f t="shared" si="5"/>
        <v>0</v>
      </c>
      <c r="C29" s="30">
        <f t="shared" si="6"/>
        <v>0</v>
      </c>
      <c r="D29" s="162">
        <f t="shared" si="7"/>
        <v>0</v>
      </c>
      <c r="E29" s="28">
        <f t="shared" si="8"/>
        <v>0</v>
      </c>
      <c r="F29" s="185">
        <f t="shared" si="9"/>
        <v>0</v>
      </c>
      <c r="G29" s="163">
        <f t="shared" si="10"/>
        <v>0</v>
      </c>
      <c r="H29" s="27">
        <f t="shared" si="11"/>
        <v>0</v>
      </c>
      <c r="I29" s="166" t="s">
        <v>23</v>
      </c>
      <c r="J29" s="171" t="s">
        <v>248</v>
      </c>
      <c r="K29" s="21"/>
      <c r="L29" s="166" t="s">
        <v>51</v>
      </c>
      <c r="M29" t="s">
        <v>121</v>
      </c>
      <c r="N29" t="s">
        <v>59</v>
      </c>
      <c r="O29" s="166" t="s">
        <v>2</v>
      </c>
      <c r="P29" s="176" t="s">
        <v>14</v>
      </c>
      <c r="Q29" s="166"/>
      <c r="R29" s="176"/>
      <c r="S29" s="176"/>
      <c r="T29" s="166" t="s">
        <v>3</v>
      </c>
      <c r="U29" s="176" t="s">
        <v>14</v>
      </c>
      <c r="V29" s="166" t="s">
        <v>0</v>
      </c>
      <c r="W29" s="176" t="s">
        <v>14</v>
      </c>
      <c r="X29" s="166" t="s">
        <v>24</v>
      </c>
      <c r="Y29" s="176" t="s">
        <v>14</v>
      </c>
      <c r="Z29" s="166" t="s">
        <v>52</v>
      </c>
      <c r="AA29" s="176" t="s">
        <v>14</v>
      </c>
      <c r="AB29" s="172" t="s">
        <v>6</v>
      </c>
      <c r="AC29" s="172" t="s">
        <v>14</v>
      </c>
      <c r="AD29" s="166" t="s">
        <v>4</v>
      </c>
      <c r="AE29" s="176" t="s">
        <v>14</v>
      </c>
      <c r="AF29" s="166" t="s">
        <v>5</v>
      </c>
      <c r="AG29" s="172" t="s">
        <v>14</v>
      </c>
      <c r="AH29" s="24" t="s">
        <v>50</v>
      </c>
      <c r="AI29" s="172" t="s">
        <v>14</v>
      </c>
      <c r="AJ29" s="166" t="s">
        <v>266</v>
      </c>
      <c r="AK29" s="165" t="s">
        <v>14</v>
      </c>
      <c r="AL29" s="166" t="s">
        <v>363</v>
      </c>
      <c r="AM29" s="168" t="s">
        <v>14</v>
      </c>
      <c r="AN29" s="166" t="s">
        <v>8</v>
      </c>
      <c r="AO29" s="172" t="s">
        <v>14</v>
      </c>
      <c r="AP29" s="25" t="s">
        <v>57</v>
      </c>
      <c r="AQ29" s="171" t="s">
        <v>345</v>
      </c>
      <c r="AR29" s="25" t="s">
        <v>54</v>
      </c>
      <c r="AS29" s="174" t="s">
        <v>14</v>
      </c>
      <c r="AT29" s="26" t="s">
        <v>9</v>
      </c>
      <c r="AU29" s="168" t="s">
        <v>14</v>
      </c>
      <c r="AV29" s="26" t="s">
        <v>11</v>
      </c>
      <c r="AW29" s="168" t="s">
        <v>14</v>
      </c>
      <c r="AX29" s="24" t="s">
        <v>55</v>
      </c>
      <c r="AY29" s="168" t="s">
        <v>14</v>
      </c>
      <c r="AZ29" s="166" t="s">
        <v>14</v>
      </c>
      <c r="BA29" s="176" t="s">
        <v>14</v>
      </c>
    </row>
    <row r="30" spans="1:53" x14ac:dyDescent="0.25">
      <c r="A30" s="161"/>
      <c r="B30" s="29">
        <f t="shared" si="5"/>
        <v>0</v>
      </c>
      <c r="C30" s="30">
        <f t="shared" si="6"/>
        <v>0</v>
      </c>
      <c r="D30" s="162">
        <f t="shared" si="7"/>
        <v>0</v>
      </c>
      <c r="E30" s="28">
        <f t="shared" si="8"/>
        <v>0</v>
      </c>
      <c r="F30" s="185">
        <f t="shared" si="9"/>
        <v>0</v>
      </c>
      <c r="G30" s="163">
        <f t="shared" si="10"/>
        <v>0</v>
      </c>
      <c r="H30" s="27">
        <f t="shared" si="11"/>
        <v>0</v>
      </c>
      <c r="I30" s="166" t="s">
        <v>23</v>
      </c>
      <c r="J30" s="177" t="s">
        <v>14</v>
      </c>
      <c r="K30" s="21"/>
      <c r="L30" s="166" t="s">
        <v>51</v>
      </c>
      <c r="M30" t="s">
        <v>124</v>
      </c>
      <c r="N30" s="21" t="s">
        <v>107</v>
      </c>
      <c r="O30" s="166" t="s">
        <v>2</v>
      </c>
      <c r="P30" s="176" t="s">
        <v>14</v>
      </c>
      <c r="Q30" s="166"/>
      <c r="R30" s="176"/>
      <c r="S30" s="176"/>
      <c r="T30" s="166" t="s">
        <v>3</v>
      </c>
      <c r="U30" s="176" t="s">
        <v>14</v>
      </c>
      <c r="V30" s="166" t="s">
        <v>0</v>
      </c>
      <c r="W30" s="176" t="s">
        <v>14</v>
      </c>
      <c r="X30" s="166" t="s">
        <v>24</v>
      </c>
      <c r="Y30" s="176" t="s">
        <v>14</v>
      </c>
      <c r="Z30" s="166" t="s">
        <v>52</v>
      </c>
      <c r="AA30" s="176" t="s">
        <v>14</v>
      </c>
      <c r="AB30" s="172" t="s">
        <v>6</v>
      </c>
      <c r="AC30" s="172" t="s">
        <v>14</v>
      </c>
      <c r="AD30" s="166" t="s">
        <v>4</v>
      </c>
      <c r="AE30" s="176" t="s">
        <v>14</v>
      </c>
      <c r="AF30" s="166" t="s">
        <v>5</v>
      </c>
      <c r="AG30" s="172" t="s">
        <v>14</v>
      </c>
      <c r="AH30" s="24" t="s">
        <v>50</v>
      </c>
      <c r="AI30" s="172" t="s">
        <v>14</v>
      </c>
      <c r="AJ30" s="166" t="s">
        <v>266</v>
      </c>
      <c r="AK30" s="165" t="s">
        <v>14</v>
      </c>
      <c r="AL30" s="166" t="s">
        <v>363</v>
      </c>
      <c r="AM30" s="168" t="s">
        <v>14</v>
      </c>
      <c r="AN30" s="166" t="s">
        <v>8</v>
      </c>
      <c r="AO30" s="172" t="s">
        <v>14</v>
      </c>
      <c r="AP30" s="25" t="s">
        <v>57</v>
      </c>
      <c r="AQ30" s="171" t="s">
        <v>188</v>
      </c>
      <c r="AR30" s="25" t="s">
        <v>54</v>
      </c>
      <c r="AS30" s="174" t="s">
        <v>14</v>
      </c>
      <c r="AT30" s="26" t="s">
        <v>9</v>
      </c>
      <c r="AU30" s="168" t="s">
        <v>14</v>
      </c>
      <c r="AV30" s="26" t="s">
        <v>11</v>
      </c>
      <c r="AW30" s="168" t="s">
        <v>14</v>
      </c>
      <c r="AX30" s="24" t="s">
        <v>55</v>
      </c>
      <c r="AY30" s="168" t="s">
        <v>14</v>
      </c>
      <c r="AZ30" s="166" t="s">
        <v>14</v>
      </c>
      <c r="BA30" s="176" t="s">
        <v>14</v>
      </c>
    </row>
    <row r="31" spans="1:53" x14ac:dyDescent="0.25">
      <c r="A31" s="161"/>
      <c r="B31" s="29">
        <f t="shared" si="5"/>
        <v>0</v>
      </c>
      <c r="C31" s="30">
        <f t="shared" si="6"/>
        <v>0</v>
      </c>
      <c r="D31" s="162">
        <f t="shared" si="7"/>
        <v>0</v>
      </c>
      <c r="E31" s="28">
        <f t="shared" si="8"/>
        <v>0</v>
      </c>
      <c r="F31" s="185">
        <f t="shared" si="9"/>
        <v>0</v>
      </c>
      <c r="G31" s="163">
        <f t="shared" si="10"/>
        <v>0</v>
      </c>
      <c r="H31" s="27">
        <f t="shared" si="11"/>
        <v>0</v>
      </c>
      <c r="I31" s="166" t="s">
        <v>23</v>
      </c>
      <c r="J31" s="177" t="s">
        <v>14</v>
      </c>
      <c r="K31" s="21"/>
      <c r="L31" s="166" t="s">
        <v>51</v>
      </c>
      <c r="M31" t="s">
        <v>125</v>
      </c>
      <c r="N31" s="21" t="s">
        <v>107</v>
      </c>
      <c r="O31" s="166" t="s">
        <v>2</v>
      </c>
      <c r="P31" s="176" t="s">
        <v>14</v>
      </c>
      <c r="Q31" s="166"/>
      <c r="R31" s="176"/>
      <c r="S31" s="176"/>
      <c r="T31" s="166" t="s">
        <v>3</v>
      </c>
      <c r="U31" s="176" t="s">
        <v>14</v>
      </c>
      <c r="V31" s="166" t="s">
        <v>0</v>
      </c>
      <c r="W31" s="176" t="s">
        <v>14</v>
      </c>
      <c r="X31" s="166" t="s">
        <v>24</v>
      </c>
      <c r="Y31" s="176" t="s">
        <v>14</v>
      </c>
      <c r="Z31" s="166" t="s">
        <v>52</v>
      </c>
      <c r="AA31" s="176" t="s">
        <v>14</v>
      </c>
      <c r="AB31" s="172" t="s">
        <v>6</v>
      </c>
      <c r="AC31" s="172" t="s">
        <v>14</v>
      </c>
      <c r="AD31" s="166" t="s">
        <v>4</v>
      </c>
      <c r="AE31" s="176" t="s">
        <v>14</v>
      </c>
      <c r="AF31" s="166" t="s">
        <v>5</v>
      </c>
      <c r="AG31" s="172" t="s">
        <v>14</v>
      </c>
      <c r="AH31" s="24" t="s">
        <v>50</v>
      </c>
      <c r="AI31" s="172" t="s">
        <v>14</v>
      </c>
      <c r="AJ31" s="166" t="s">
        <v>266</v>
      </c>
      <c r="AK31" s="165" t="s">
        <v>14</v>
      </c>
      <c r="AL31" s="166" t="s">
        <v>363</v>
      </c>
      <c r="AM31" s="168" t="s">
        <v>14</v>
      </c>
      <c r="AN31" s="166" t="s">
        <v>8</v>
      </c>
      <c r="AO31" s="172" t="s">
        <v>14</v>
      </c>
      <c r="AP31" s="25" t="s">
        <v>57</v>
      </c>
      <c r="AQ31" s="171" t="s">
        <v>346</v>
      </c>
      <c r="AR31" s="25" t="s">
        <v>54</v>
      </c>
      <c r="AS31" s="174" t="s">
        <v>14</v>
      </c>
      <c r="AT31" s="26" t="s">
        <v>9</v>
      </c>
      <c r="AU31" s="168" t="s">
        <v>14</v>
      </c>
      <c r="AV31" s="26" t="s">
        <v>11</v>
      </c>
      <c r="AW31" s="168" t="s">
        <v>14</v>
      </c>
      <c r="AX31" s="24" t="s">
        <v>55</v>
      </c>
      <c r="AY31" s="168" t="s">
        <v>14</v>
      </c>
      <c r="AZ31" s="166" t="s">
        <v>14</v>
      </c>
      <c r="BA31" s="176" t="s">
        <v>14</v>
      </c>
    </row>
    <row r="32" spans="1:53" x14ac:dyDescent="0.25">
      <c r="A32" s="161"/>
      <c r="B32" s="29">
        <f t="shared" si="5"/>
        <v>0</v>
      </c>
      <c r="C32" s="30">
        <f t="shared" si="6"/>
        <v>0</v>
      </c>
      <c r="D32" s="162">
        <f t="shared" si="7"/>
        <v>0</v>
      </c>
      <c r="E32" s="28">
        <f t="shared" si="8"/>
        <v>0</v>
      </c>
      <c r="F32" s="185">
        <f t="shared" si="9"/>
        <v>0</v>
      </c>
      <c r="G32" s="163">
        <f t="shared" si="10"/>
        <v>0</v>
      </c>
      <c r="H32" s="27">
        <f t="shared" si="11"/>
        <v>0</v>
      </c>
      <c r="I32" s="166" t="s">
        <v>23</v>
      </c>
      <c r="J32" s="177" t="s">
        <v>14</v>
      </c>
      <c r="K32" s="21"/>
      <c r="L32" s="166" t="s">
        <v>51</v>
      </c>
      <c r="M32" t="s">
        <v>126</v>
      </c>
      <c r="N32" t="s">
        <v>59</v>
      </c>
      <c r="O32" s="166" t="s">
        <v>2</v>
      </c>
      <c r="P32" s="176" t="s">
        <v>14</v>
      </c>
      <c r="Q32" s="166"/>
      <c r="R32" s="176"/>
      <c r="S32" s="176"/>
      <c r="T32" s="166" t="s">
        <v>3</v>
      </c>
      <c r="U32" s="176" t="s">
        <v>14</v>
      </c>
      <c r="V32" s="166" t="s">
        <v>0</v>
      </c>
      <c r="W32" s="176" t="s">
        <v>14</v>
      </c>
      <c r="X32" s="166" t="s">
        <v>24</v>
      </c>
      <c r="Y32" s="176" t="s">
        <v>14</v>
      </c>
      <c r="Z32" s="166" t="s">
        <v>52</v>
      </c>
      <c r="AA32" s="176" t="s">
        <v>14</v>
      </c>
      <c r="AB32" s="172" t="s">
        <v>6</v>
      </c>
      <c r="AC32" s="172" t="s">
        <v>14</v>
      </c>
      <c r="AD32" s="166" t="s">
        <v>4</v>
      </c>
      <c r="AE32" s="176" t="s">
        <v>14</v>
      </c>
      <c r="AF32" s="166" t="s">
        <v>5</v>
      </c>
      <c r="AG32" s="172" t="s">
        <v>14</v>
      </c>
      <c r="AH32" s="24" t="s">
        <v>50</v>
      </c>
      <c r="AI32" s="172" t="s">
        <v>14</v>
      </c>
      <c r="AJ32" s="166" t="s">
        <v>266</v>
      </c>
      <c r="AK32" s="165" t="s">
        <v>14</v>
      </c>
      <c r="AL32" s="166" t="s">
        <v>363</v>
      </c>
      <c r="AM32" s="168" t="s">
        <v>14</v>
      </c>
      <c r="AN32" s="166" t="s">
        <v>8</v>
      </c>
      <c r="AO32" s="172" t="s">
        <v>14</v>
      </c>
      <c r="AP32" s="25" t="s">
        <v>57</v>
      </c>
      <c r="AQ32" s="171" t="s">
        <v>347</v>
      </c>
      <c r="AR32" s="25" t="s">
        <v>54</v>
      </c>
      <c r="AS32" s="174" t="s">
        <v>14</v>
      </c>
      <c r="AT32" s="26" t="s">
        <v>9</v>
      </c>
      <c r="AU32" s="168" t="s">
        <v>14</v>
      </c>
      <c r="AV32" s="26" t="s">
        <v>11</v>
      </c>
      <c r="AW32" s="168" t="s">
        <v>14</v>
      </c>
      <c r="AX32" s="24" t="s">
        <v>55</v>
      </c>
      <c r="AY32" s="168" t="s">
        <v>14</v>
      </c>
      <c r="AZ32" s="166" t="s">
        <v>14</v>
      </c>
      <c r="BA32" s="176" t="s">
        <v>14</v>
      </c>
    </row>
    <row r="33" spans="1:53" x14ac:dyDescent="0.25">
      <c r="A33" s="161"/>
      <c r="B33" s="29">
        <f t="shared" si="5"/>
        <v>0</v>
      </c>
      <c r="C33" s="30">
        <f t="shared" si="6"/>
        <v>0</v>
      </c>
      <c r="D33" s="162">
        <f t="shared" si="7"/>
        <v>0</v>
      </c>
      <c r="E33" s="28">
        <f t="shared" si="8"/>
        <v>0</v>
      </c>
      <c r="F33" s="185">
        <f t="shared" si="9"/>
        <v>0</v>
      </c>
      <c r="G33" s="163">
        <f t="shared" si="10"/>
        <v>0</v>
      </c>
      <c r="H33" s="27">
        <f t="shared" si="11"/>
        <v>0</v>
      </c>
      <c r="I33" s="166" t="s">
        <v>23</v>
      </c>
      <c r="J33" s="177" t="s">
        <v>14</v>
      </c>
      <c r="K33" s="21"/>
      <c r="L33" s="166" t="s">
        <v>51</v>
      </c>
      <c r="M33" t="s">
        <v>354</v>
      </c>
      <c r="N33" t="s">
        <v>59</v>
      </c>
      <c r="O33" s="166" t="s">
        <v>2</v>
      </c>
      <c r="P33" s="176" t="s">
        <v>14</v>
      </c>
      <c r="Q33" s="166"/>
      <c r="R33" s="176"/>
      <c r="S33" s="176"/>
      <c r="T33" s="166" t="s">
        <v>3</v>
      </c>
      <c r="U33" s="176" t="s">
        <v>14</v>
      </c>
      <c r="V33" s="166" t="s">
        <v>0</v>
      </c>
      <c r="W33" s="176" t="s">
        <v>14</v>
      </c>
      <c r="X33" s="166" t="s">
        <v>24</v>
      </c>
      <c r="Y33" s="176" t="s">
        <v>14</v>
      </c>
      <c r="Z33" s="166" t="s">
        <v>52</v>
      </c>
      <c r="AA33" s="176" t="s">
        <v>14</v>
      </c>
      <c r="AB33" s="172" t="s">
        <v>6</v>
      </c>
      <c r="AC33" s="172" t="s">
        <v>14</v>
      </c>
      <c r="AD33" s="166" t="s">
        <v>4</v>
      </c>
      <c r="AE33" s="176" t="s">
        <v>14</v>
      </c>
      <c r="AF33" s="166" t="s">
        <v>5</v>
      </c>
      <c r="AG33" s="172" t="s">
        <v>14</v>
      </c>
      <c r="AH33" s="24" t="s">
        <v>50</v>
      </c>
      <c r="AI33" s="172" t="s">
        <v>14</v>
      </c>
      <c r="AJ33" s="166" t="s">
        <v>266</v>
      </c>
      <c r="AK33" s="165" t="s">
        <v>14</v>
      </c>
      <c r="AL33" s="166" t="s">
        <v>363</v>
      </c>
      <c r="AM33" s="168" t="s">
        <v>14</v>
      </c>
      <c r="AN33" s="166" t="s">
        <v>8</v>
      </c>
      <c r="AO33" s="172" t="s">
        <v>14</v>
      </c>
      <c r="AP33" s="25" t="s">
        <v>57</v>
      </c>
      <c r="AQ33" s="171" t="s">
        <v>191</v>
      </c>
      <c r="AR33" s="25" t="s">
        <v>54</v>
      </c>
      <c r="AS33" s="174" t="s">
        <v>14</v>
      </c>
      <c r="AT33" s="26" t="s">
        <v>9</v>
      </c>
      <c r="AU33" s="168" t="s">
        <v>14</v>
      </c>
      <c r="AV33" s="26" t="s">
        <v>11</v>
      </c>
      <c r="AW33" s="168" t="s">
        <v>14</v>
      </c>
      <c r="AX33" s="24" t="s">
        <v>55</v>
      </c>
      <c r="AY33" s="168" t="s">
        <v>14</v>
      </c>
      <c r="AZ33" s="166" t="s">
        <v>14</v>
      </c>
      <c r="BA33" s="176" t="s">
        <v>14</v>
      </c>
    </row>
    <row r="34" spans="1:53" x14ac:dyDescent="0.25">
      <c r="A34" s="161"/>
      <c r="B34" s="29">
        <f t="shared" si="5"/>
        <v>0</v>
      </c>
      <c r="C34" s="30">
        <f t="shared" si="6"/>
        <v>0</v>
      </c>
      <c r="D34" s="162">
        <f t="shared" si="7"/>
        <v>0</v>
      </c>
      <c r="E34" s="28">
        <f t="shared" si="8"/>
        <v>0</v>
      </c>
      <c r="F34" s="185">
        <f t="shared" si="9"/>
        <v>0</v>
      </c>
      <c r="G34" s="163">
        <f t="shared" si="10"/>
        <v>0</v>
      </c>
      <c r="H34" s="27">
        <f t="shared" si="11"/>
        <v>0</v>
      </c>
      <c r="I34" s="166" t="s">
        <v>23</v>
      </c>
      <c r="J34" s="177" t="s">
        <v>14</v>
      </c>
      <c r="K34" s="21"/>
      <c r="L34" s="166" t="s">
        <v>51</v>
      </c>
      <c r="M34" t="s">
        <v>355</v>
      </c>
      <c r="N34" t="s">
        <v>59</v>
      </c>
      <c r="O34" s="166" t="s">
        <v>2</v>
      </c>
      <c r="P34" s="176" t="s">
        <v>14</v>
      </c>
      <c r="Q34" s="166"/>
      <c r="R34" s="176"/>
      <c r="S34" s="176"/>
      <c r="T34" s="166" t="s">
        <v>3</v>
      </c>
      <c r="U34" s="176" t="s">
        <v>14</v>
      </c>
      <c r="V34" s="166" t="s">
        <v>0</v>
      </c>
      <c r="W34" s="176" t="s">
        <v>14</v>
      </c>
      <c r="X34" s="166" t="s">
        <v>24</v>
      </c>
      <c r="Y34" s="176" t="s">
        <v>14</v>
      </c>
      <c r="Z34" s="166" t="s">
        <v>52</v>
      </c>
      <c r="AA34" s="176" t="s">
        <v>14</v>
      </c>
      <c r="AB34" s="172" t="s">
        <v>6</v>
      </c>
      <c r="AC34" s="172" t="s">
        <v>14</v>
      </c>
      <c r="AD34" s="166" t="s">
        <v>4</v>
      </c>
      <c r="AE34" s="176" t="s">
        <v>14</v>
      </c>
      <c r="AF34" s="166" t="s">
        <v>5</v>
      </c>
      <c r="AG34" s="172" t="s">
        <v>14</v>
      </c>
      <c r="AH34" s="24" t="s">
        <v>50</v>
      </c>
      <c r="AI34" s="172" t="s">
        <v>14</v>
      </c>
      <c r="AJ34" s="166" t="s">
        <v>266</v>
      </c>
      <c r="AK34" s="165" t="s">
        <v>14</v>
      </c>
      <c r="AL34" s="166" t="s">
        <v>363</v>
      </c>
      <c r="AM34" s="168" t="s">
        <v>14</v>
      </c>
      <c r="AN34" s="166" t="s">
        <v>8</v>
      </c>
      <c r="AO34" s="172" t="s">
        <v>14</v>
      </c>
      <c r="AP34" s="25" t="s">
        <v>57</v>
      </c>
      <c r="AQ34" s="171" t="s">
        <v>348</v>
      </c>
      <c r="AR34" s="25" t="s">
        <v>54</v>
      </c>
      <c r="AS34" s="174" t="s">
        <v>14</v>
      </c>
      <c r="AT34" s="26" t="s">
        <v>9</v>
      </c>
      <c r="AU34" s="168" t="s">
        <v>14</v>
      </c>
      <c r="AV34" s="26" t="s">
        <v>11</v>
      </c>
      <c r="AW34" s="168" t="s">
        <v>14</v>
      </c>
      <c r="AX34" s="24" t="s">
        <v>55</v>
      </c>
      <c r="AY34" s="168" t="s">
        <v>14</v>
      </c>
      <c r="AZ34" s="166" t="s">
        <v>14</v>
      </c>
      <c r="BA34" s="176" t="s">
        <v>14</v>
      </c>
    </row>
    <row r="35" spans="1:53" x14ac:dyDescent="0.25">
      <c r="A35" s="161"/>
      <c r="B35" s="29">
        <f t="shared" si="5"/>
        <v>0</v>
      </c>
      <c r="C35" s="30">
        <f t="shared" si="6"/>
        <v>0</v>
      </c>
      <c r="D35" s="162">
        <f t="shared" si="7"/>
        <v>0</v>
      </c>
      <c r="E35" s="28">
        <f t="shared" si="8"/>
        <v>0</v>
      </c>
      <c r="F35" s="185">
        <f t="shared" si="9"/>
        <v>0</v>
      </c>
      <c r="G35" s="163">
        <f t="shared" si="10"/>
        <v>0</v>
      </c>
      <c r="H35" s="27">
        <f t="shared" si="11"/>
        <v>0</v>
      </c>
      <c r="I35" s="166" t="s">
        <v>23</v>
      </c>
      <c r="J35" s="177" t="s">
        <v>14</v>
      </c>
      <c r="K35" s="21"/>
      <c r="L35" s="166" t="s">
        <v>51</v>
      </c>
      <c r="M35" t="s">
        <v>366</v>
      </c>
      <c r="N35" s="21" t="s">
        <v>107</v>
      </c>
      <c r="O35" s="166" t="s">
        <v>2</v>
      </c>
      <c r="P35" s="176" t="s">
        <v>14</v>
      </c>
      <c r="Q35" s="166"/>
      <c r="R35" s="176"/>
      <c r="S35" s="176"/>
      <c r="T35" s="166" t="s">
        <v>3</v>
      </c>
      <c r="U35" s="176" t="s">
        <v>14</v>
      </c>
      <c r="V35" s="166" t="s">
        <v>0</v>
      </c>
      <c r="W35" s="176" t="s">
        <v>14</v>
      </c>
      <c r="X35" s="166" t="s">
        <v>24</v>
      </c>
      <c r="Y35" s="176" t="s">
        <v>14</v>
      </c>
      <c r="Z35" s="166" t="s">
        <v>52</v>
      </c>
      <c r="AA35" s="176" t="s">
        <v>14</v>
      </c>
      <c r="AB35" s="172" t="s">
        <v>6</v>
      </c>
      <c r="AC35" s="172" t="s">
        <v>14</v>
      </c>
      <c r="AD35" s="166" t="s">
        <v>4</v>
      </c>
      <c r="AE35" s="176" t="s">
        <v>14</v>
      </c>
      <c r="AF35" s="166" t="s">
        <v>5</v>
      </c>
      <c r="AG35" s="172" t="s">
        <v>14</v>
      </c>
      <c r="AH35" s="24" t="s">
        <v>50</v>
      </c>
      <c r="AI35" s="172" t="s">
        <v>14</v>
      </c>
      <c r="AJ35" s="166" t="s">
        <v>266</v>
      </c>
      <c r="AK35" s="165" t="s">
        <v>14</v>
      </c>
      <c r="AL35" s="166" t="s">
        <v>363</v>
      </c>
      <c r="AM35" s="168" t="s">
        <v>14</v>
      </c>
      <c r="AN35" s="166" t="s">
        <v>8</v>
      </c>
      <c r="AO35" s="172" t="s">
        <v>14</v>
      </c>
      <c r="AP35" s="25" t="s">
        <v>57</v>
      </c>
      <c r="AQ35" s="171" t="s">
        <v>13</v>
      </c>
      <c r="AR35" s="25" t="s">
        <v>54</v>
      </c>
      <c r="AS35" s="174" t="s">
        <v>14</v>
      </c>
      <c r="AT35" s="26" t="s">
        <v>9</v>
      </c>
      <c r="AU35" s="168" t="s">
        <v>14</v>
      </c>
      <c r="AV35" s="26" t="s">
        <v>11</v>
      </c>
      <c r="AW35" s="168" t="s">
        <v>14</v>
      </c>
      <c r="AX35" s="24" t="s">
        <v>55</v>
      </c>
      <c r="AY35" s="168" t="s">
        <v>14</v>
      </c>
      <c r="AZ35" s="166" t="s">
        <v>14</v>
      </c>
      <c r="BA35" s="176" t="s">
        <v>14</v>
      </c>
    </row>
    <row r="36" spans="1:53" x14ac:dyDescent="0.25">
      <c r="A36" s="161"/>
      <c r="B36" s="29">
        <f t="shared" si="5"/>
        <v>0</v>
      </c>
      <c r="C36" s="30">
        <f t="shared" si="6"/>
        <v>0</v>
      </c>
      <c r="D36" s="162">
        <f t="shared" si="7"/>
        <v>0</v>
      </c>
      <c r="E36" s="28">
        <f t="shared" si="8"/>
        <v>0</v>
      </c>
      <c r="F36" s="185">
        <f t="shared" si="9"/>
        <v>0</v>
      </c>
      <c r="G36" s="163">
        <f t="shared" si="10"/>
        <v>0</v>
      </c>
      <c r="H36" s="27">
        <f t="shared" si="11"/>
        <v>0</v>
      </c>
      <c r="I36" s="166" t="s">
        <v>23</v>
      </c>
      <c r="J36" s="177" t="s">
        <v>14</v>
      </c>
      <c r="K36" s="21"/>
      <c r="L36" s="166" t="s">
        <v>51</v>
      </c>
      <c r="M36" t="s">
        <v>127</v>
      </c>
      <c r="N36" s="21" t="s">
        <v>72</v>
      </c>
      <c r="O36" s="166" t="s">
        <v>2</v>
      </c>
      <c r="P36" s="176" t="s">
        <v>14</v>
      </c>
      <c r="Q36" s="166"/>
      <c r="R36" s="176"/>
      <c r="S36" s="176"/>
      <c r="T36" s="166" t="s">
        <v>3</v>
      </c>
      <c r="U36" s="176" t="s">
        <v>14</v>
      </c>
      <c r="V36" s="166" t="s">
        <v>0</v>
      </c>
      <c r="W36" s="176" t="s">
        <v>14</v>
      </c>
      <c r="X36" s="166" t="s">
        <v>24</v>
      </c>
      <c r="Y36" s="176" t="s">
        <v>14</v>
      </c>
      <c r="Z36" s="166" t="s">
        <v>52</v>
      </c>
      <c r="AA36" s="176" t="s">
        <v>14</v>
      </c>
      <c r="AB36" s="172" t="s">
        <v>6</v>
      </c>
      <c r="AC36" s="172" t="s">
        <v>14</v>
      </c>
      <c r="AD36" s="166" t="s">
        <v>4</v>
      </c>
      <c r="AE36" s="176" t="s">
        <v>14</v>
      </c>
      <c r="AF36" s="166" t="s">
        <v>5</v>
      </c>
      <c r="AG36" s="172" t="s">
        <v>14</v>
      </c>
      <c r="AH36" s="24" t="s">
        <v>50</v>
      </c>
      <c r="AI36" s="172" t="s">
        <v>14</v>
      </c>
      <c r="AJ36" s="166" t="s">
        <v>266</v>
      </c>
      <c r="AK36" s="165" t="s">
        <v>14</v>
      </c>
      <c r="AL36" s="166" t="s">
        <v>363</v>
      </c>
      <c r="AM36" s="168" t="s">
        <v>14</v>
      </c>
      <c r="AN36" s="166" t="s">
        <v>8</v>
      </c>
      <c r="AO36" s="172" t="s">
        <v>14</v>
      </c>
      <c r="AP36" s="25" t="s">
        <v>57</v>
      </c>
      <c r="AQ36" s="171" t="s">
        <v>250</v>
      </c>
      <c r="AR36" s="25" t="s">
        <v>54</v>
      </c>
      <c r="AS36" s="174" t="s">
        <v>14</v>
      </c>
      <c r="AT36" s="26" t="s">
        <v>9</v>
      </c>
      <c r="AU36" s="168" t="s">
        <v>14</v>
      </c>
      <c r="AV36" s="26" t="s">
        <v>11</v>
      </c>
      <c r="AW36" s="168" t="s">
        <v>14</v>
      </c>
      <c r="AX36" s="24" t="s">
        <v>55</v>
      </c>
      <c r="AY36" s="168" t="s">
        <v>14</v>
      </c>
      <c r="AZ36" s="166" t="s">
        <v>14</v>
      </c>
      <c r="BA36" s="176" t="s">
        <v>14</v>
      </c>
    </row>
    <row r="37" spans="1:53" x14ac:dyDescent="0.25">
      <c r="A37" s="161"/>
      <c r="B37" s="29">
        <f t="shared" si="5"/>
        <v>0</v>
      </c>
      <c r="C37" s="30">
        <f t="shared" si="6"/>
        <v>0</v>
      </c>
      <c r="D37" s="162">
        <f t="shared" si="7"/>
        <v>0</v>
      </c>
      <c r="E37" s="28">
        <f t="shared" si="8"/>
        <v>0</v>
      </c>
      <c r="F37" s="185">
        <f t="shared" si="9"/>
        <v>0</v>
      </c>
      <c r="G37" s="163">
        <f t="shared" si="10"/>
        <v>0</v>
      </c>
      <c r="H37" s="27">
        <f t="shared" si="11"/>
        <v>0</v>
      </c>
      <c r="I37" s="166" t="s">
        <v>23</v>
      </c>
      <c r="J37" s="177" t="s">
        <v>14</v>
      </c>
      <c r="K37" s="21"/>
      <c r="L37" s="166" t="s">
        <v>51</v>
      </c>
      <c r="M37" t="s">
        <v>171</v>
      </c>
      <c r="N37" s="21" t="s">
        <v>107</v>
      </c>
      <c r="O37" s="166" t="s">
        <v>2</v>
      </c>
      <c r="P37" s="176" t="s">
        <v>14</v>
      </c>
      <c r="Q37" s="166"/>
      <c r="R37" s="176"/>
      <c r="S37" s="176"/>
      <c r="T37" s="166" t="s">
        <v>3</v>
      </c>
      <c r="U37" s="176" t="s">
        <v>14</v>
      </c>
      <c r="V37" s="166" t="s">
        <v>0</v>
      </c>
      <c r="W37" s="176" t="s">
        <v>14</v>
      </c>
      <c r="X37" s="166" t="s">
        <v>24</v>
      </c>
      <c r="Y37" s="176" t="s">
        <v>14</v>
      </c>
      <c r="Z37" s="166" t="s">
        <v>52</v>
      </c>
      <c r="AA37" s="176" t="s">
        <v>14</v>
      </c>
      <c r="AB37" s="172" t="s">
        <v>6</v>
      </c>
      <c r="AC37" s="172" t="s">
        <v>14</v>
      </c>
      <c r="AD37" s="166" t="s">
        <v>4</v>
      </c>
      <c r="AE37" s="176" t="s">
        <v>14</v>
      </c>
      <c r="AF37" s="166" t="s">
        <v>5</v>
      </c>
      <c r="AG37" s="172" t="s">
        <v>14</v>
      </c>
      <c r="AH37" s="24" t="s">
        <v>50</v>
      </c>
      <c r="AI37" s="172" t="s">
        <v>14</v>
      </c>
      <c r="AJ37" s="166" t="s">
        <v>266</v>
      </c>
      <c r="AK37" s="165" t="s">
        <v>14</v>
      </c>
      <c r="AL37" s="166" t="s">
        <v>363</v>
      </c>
      <c r="AM37" s="168" t="s">
        <v>14</v>
      </c>
      <c r="AN37" s="166" t="s">
        <v>8</v>
      </c>
      <c r="AO37" s="172" t="s">
        <v>14</v>
      </c>
      <c r="AP37" s="25" t="s">
        <v>57</v>
      </c>
      <c r="AQ37" s="178" t="s">
        <v>14</v>
      </c>
      <c r="AR37" s="25" t="s">
        <v>54</v>
      </c>
      <c r="AS37" s="174" t="s">
        <v>14</v>
      </c>
      <c r="AT37" s="26" t="s">
        <v>9</v>
      </c>
      <c r="AU37" s="168" t="s">
        <v>14</v>
      </c>
      <c r="AV37" s="26" t="s">
        <v>11</v>
      </c>
      <c r="AW37" s="168" t="s">
        <v>14</v>
      </c>
      <c r="AX37" s="24" t="s">
        <v>55</v>
      </c>
      <c r="AY37" s="168" t="s">
        <v>14</v>
      </c>
      <c r="AZ37" s="166" t="s">
        <v>14</v>
      </c>
      <c r="BA37" s="176" t="s">
        <v>14</v>
      </c>
    </row>
    <row r="38" spans="1:53" x14ac:dyDescent="0.25">
      <c r="A38" s="161"/>
      <c r="B38" s="29">
        <f t="shared" si="5"/>
        <v>0</v>
      </c>
      <c r="C38" s="30">
        <f t="shared" si="6"/>
        <v>0</v>
      </c>
      <c r="D38" s="162">
        <f t="shared" si="7"/>
        <v>0</v>
      </c>
      <c r="E38" s="28">
        <f t="shared" si="8"/>
        <v>0</v>
      </c>
      <c r="F38" s="185">
        <f t="shared" si="9"/>
        <v>0</v>
      </c>
      <c r="G38" s="163">
        <f t="shared" si="10"/>
        <v>0</v>
      </c>
      <c r="H38" s="27">
        <f t="shared" si="11"/>
        <v>0</v>
      </c>
      <c r="I38" s="166" t="s">
        <v>23</v>
      </c>
      <c r="J38" s="177" t="s">
        <v>14</v>
      </c>
      <c r="K38" s="21"/>
      <c r="L38" s="166" t="s">
        <v>51</v>
      </c>
      <c r="M38" t="s">
        <v>128</v>
      </c>
      <c r="N38" s="21" t="s">
        <v>72</v>
      </c>
      <c r="O38" s="166" t="s">
        <v>2</v>
      </c>
      <c r="P38" s="176" t="s">
        <v>14</v>
      </c>
      <c r="Q38" s="166"/>
      <c r="R38" s="176"/>
      <c r="S38" s="176"/>
      <c r="T38" s="166" t="s">
        <v>3</v>
      </c>
      <c r="U38" s="176" t="s">
        <v>14</v>
      </c>
      <c r="V38" s="166" t="s">
        <v>0</v>
      </c>
      <c r="W38" s="176" t="s">
        <v>14</v>
      </c>
      <c r="X38" s="166" t="s">
        <v>24</v>
      </c>
      <c r="Y38" s="176" t="s">
        <v>14</v>
      </c>
      <c r="Z38" s="166" t="s">
        <v>52</v>
      </c>
      <c r="AA38" s="176" t="s">
        <v>14</v>
      </c>
      <c r="AB38" s="172" t="s">
        <v>6</v>
      </c>
      <c r="AC38" s="172" t="s">
        <v>14</v>
      </c>
      <c r="AD38" s="166" t="s">
        <v>4</v>
      </c>
      <c r="AE38" s="176" t="s">
        <v>14</v>
      </c>
      <c r="AF38" s="166" t="s">
        <v>5</v>
      </c>
      <c r="AG38" s="172" t="s">
        <v>14</v>
      </c>
      <c r="AH38" s="24" t="s">
        <v>50</v>
      </c>
      <c r="AI38" s="172" t="s">
        <v>14</v>
      </c>
      <c r="AJ38" s="166" t="s">
        <v>266</v>
      </c>
      <c r="AK38" s="165" t="s">
        <v>14</v>
      </c>
      <c r="AL38" s="166" t="s">
        <v>363</v>
      </c>
      <c r="AM38" s="168" t="s">
        <v>14</v>
      </c>
      <c r="AN38" s="166" t="s">
        <v>8</v>
      </c>
      <c r="AO38" s="172" t="s">
        <v>14</v>
      </c>
      <c r="AP38" s="25" t="s">
        <v>57</v>
      </c>
      <c r="AQ38" s="178" t="s">
        <v>14</v>
      </c>
      <c r="AR38" s="25" t="s">
        <v>54</v>
      </c>
      <c r="AS38" s="174" t="s">
        <v>14</v>
      </c>
      <c r="AT38" s="26" t="s">
        <v>9</v>
      </c>
      <c r="AU38" s="168" t="s">
        <v>14</v>
      </c>
      <c r="AV38" s="26" t="s">
        <v>11</v>
      </c>
      <c r="AW38" s="168" t="s">
        <v>14</v>
      </c>
      <c r="AX38" s="24" t="s">
        <v>55</v>
      </c>
      <c r="AY38" s="168" t="s">
        <v>14</v>
      </c>
      <c r="AZ38" s="166" t="s">
        <v>14</v>
      </c>
      <c r="BA38" s="176" t="s">
        <v>14</v>
      </c>
    </row>
    <row r="39" spans="1:53" x14ac:dyDescent="0.25">
      <c r="A39" s="161"/>
      <c r="B39" s="29">
        <f t="shared" si="5"/>
        <v>0</v>
      </c>
      <c r="C39" s="30">
        <f t="shared" si="6"/>
        <v>0</v>
      </c>
      <c r="D39" s="162">
        <f t="shared" si="7"/>
        <v>0</v>
      </c>
      <c r="E39" s="28">
        <f t="shared" si="8"/>
        <v>0</v>
      </c>
      <c r="F39" s="185">
        <f t="shared" si="9"/>
        <v>0</v>
      </c>
      <c r="G39" s="163">
        <f t="shared" si="10"/>
        <v>0</v>
      </c>
      <c r="H39" s="27">
        <f t="shared" si="11"/>
        <v>0</v>
      </c>
      <c r="I39" s="166" t="s">
        <v>23</v>
      </c>
      <c r="J39" s="177" t="s">
        <v>14</v>
      </c>
      <c r="K39" s="21"/>
      <c r="L39" s="166" t="s">
        <v>51</v>
      </c>
      <c r="M39" t="s">
        <v>131</v>
      </c>
      <c r="N39" s="21" t="s">
        <v>72</v>
      </c>
      <c r="O39" s="166" t="s">
        <v>2</v>
      </c>
      <c r="P39" s="176" t="s">
        <v>14</v>
      </c>
      <c r="Q39" s="166"/>
      <c r="R39" s="176"/>
      <c r="S39" s="176"/>
      <c r="T39" s="166" t="s">
        <v>3</v>
      </c>
      <c r="U39" s="176" t="s">
        <v>14</v>
      </c>
      <c r="V39" s="166" t="s">
        <v>0</v>
      </c>
      <c r="W39" s="176" t="s">
        <v>14</v>
      </c>
      <c r="X39" s="166" t="s">
        <v>24</v>
      </c>
      <c r="Y39" s="176" t="s">
        <v>14</v>
      </c>
      <c r="Z39" s="166" t="s">
        <v>52</v>
      </c>
      <c r="AA39" s="176" t="s">
        <v>14</v>
      </c>
      <c r="AB39" s="172" t="s">
        <v>6</v>
      </c>
      <c r="AC39" s="172" t="s">
        <v>14</v>
      </c>
      <c r="AD39" s="166" t="s">
        <v>4</v>
      </c>
      <c r="AE39" s="176" t="s">
        <v>14</v>
      </c>
      <c r="AF39" s="166" t="s">
        <v>5</v>
      </c>
      <c r="AG39" s="172" t="s">
        <v>14</v>
      </c>
      <c r="AH39" s="24" t="s">
        <v>50</v>
      </c>
      <c r="AI39" s="172" t="s">
        <v>14</v>
      </c>
      <c r="AJ39" s="166" t="s">
        <v>266</v>
      </c>
      <c r="AK39" s="165" t="s">
        <v>14</v>
      </c>
      <c r="AL39" s="166" t="s">
        <v>363</v>
      </c>
      <c r="AM39" s="168" t="s">
        <v>14</v>
      </c>
      <c r="AN39" s="166" t="s">
        <v>8</v>
      </c>
      <c r="AO39" s="172" t="s">
        <v>14</v>
      </c>
      <c r="AP39" s="25" t="s">
        <v>57</v>
      </c>
      <c r="AQ39" s="178" t="s">
        <v>14</v>
      </c>
      <c r="AR39" s="25" t="s">
        <v>54</v>
      </c>
      <c r="AS39" s="174" t="s">
        <v>14</v>
      </c>
      <c r="AT39" s="26" t="s">
        <v>9</v>
      </c>
      <c r="AU39" s="168" t="s">
        <v>14</v>
      </c>
      <c r="AV39" s="26" t="s">
        <v>11</v>
      </c>
      <c r="AW39" s="168" t="s">
        <v>14</v>
      </c>
      <c r="AX39" s="24" t="s">
        <v>55</v>
      </c>
      <c r="AY39" s="168" t="s">
        <v>14</v>
      </c>
      <c r="AZ39" s="166" t="s">
        <v>14</v>
      </c>
      <c r="BA39" s="176" t="s">
        <v>14</v>
      </c>
    </row>
    <row r="40" spans="1:53" x14ac:dyDescent="0.25">
      <c r="A40" s="161"/>
      <c r="B40" s="29">
        <f t="shared" si="5"/>
        <v>0</v>
      </c>
      <c r="C40" s="30">
        <f t="shared" si="6"/>
        <v>0</v>
      </c>
      <c r="D40" s="162">
        <f t="shared" si="7"/>
        <v>0</v>
      </c>
      <c r="E40" s="28">
        <f t="shared" si="8"/>
        <v>0</v>
      </c>
      <c r="F40" s="185">
        <f t="shared" si="9"/>
        <v>0</v>
      </c>
      <c r="G40" s="163">
        <f t="shared" si="10"/>
        <v>0</v>
      </c>
      <c r="H40" s="27">
        <f t="shared" si="11"/>
        <v>0</v>
      </c>
      <c r="I40" s="166" t="s">
        <v>23</v>
      </c>
      <c r="J40" s="177" t="s">
        <v>14</v>
      </c>
      <c r="K40" s="21"/>
      <c r="L40" s="166" t="s">
        <v>51</v>
      </c>
      <c r="M40" t="s">
        <v>132</v>
      </c>
      <c r="N40" t="s">
        <v>59</v>
      </c>
      <c r="O40" s="166" t="s">
        <v>2</v>
      </c>
      <c r="P40" s="176" t="s">
        <v>14</v>
      </c>
      <c r="Q40" s="166"/>
      <c r="R40" s="176"/>
      <c r="S40" s="176"/>
      <c r="T40" s="166" t="s">
        <v>3</v>
      </c>
      <c r="U40" s="176" t="s">
        <v>14</v>
      </c>
      <c r="V40" s="166" t="s">
        <v>0</v>
      </c>
      <c r="W40" s="176" t="s">
        <v>14</v>
      </c>
      <c r="X40" s="166" t="s">
        <v>24</v>
      </c>
      <c r="Y40" s="176" t="s">
        <v>14</v>
      </c>
      <c r="Z40" s="166" t="s">
        <v>52</v>
      </c>
      <c r="AA40" s="176" t="s">
        <v>14</v>
      </c>
      <c r="AB40" s="172" t="s">
        <v>6</v>
      </c>
      <c r="AC40" s="172" t="s">
        <v>14</v>
      </c>
      <c r="AD40" s="166" t="s">
        <v>4</v>
      </c>
      <c r="AE40" s="176" t="s">
        <v>14</v>
      </c>
      <c r="AF40" s="166" t="s">
        <v>5</v>
      </c>
      <c r="AG40" s="172" t="s">
        <v>14</v>
      </c>
      <c r="AH40" s="24" t="s">
        <v>50</v>
      </c>
      <c r="AI40" s="172" t="s">
        <v>14</v>
      </c>
      <c r="AJ40" s="166" t="s">
        <v>266</v>
      </c>
      <c r="AK40" s="165" t="s">
        <v>14</v>
      </c>
      <c r="AL40" s="166" t="s">
        <v>363</v>
      </c>
      <c r="AM40" s="168" t="s">
        <v>14</v>
      </c>
      <c r="AN40" s="166" t="s">
        <v>8</v>
      </c>
      <c r="AO40" s="172" t="s">
        <v>14</v>
      </c>
      <c r="AP40" s="25" t="s">
        <v>57</v>
      </c>
      <c r="AQ40" s="178" t="s">
        <v>14</v>
      </c>
      <c r="AR40" s="25" t="s">
        <v>54</v>
      </c>
      <c r="AS40" s="174" t="s">
        <v>14</v>
      </c>
      <c r="AT40" s="26" t="s">
        <v>9</v>
      </c>
      <c r="AU40" s="168" t="s">
        <v>14</v>
      </c>
      <c r="AV40" s="26" t="s">
        <v>11</v>
      </c>
      <c r="AW40" s="168" t="s">
        <v>14</v>
      </c>
      <c r="AX40" s="24" t="s">
        <v>55</v>
      </c>
      <c r="AY40" s="168" t="s">
        <v>14</v>
      </c>
      <c r="AZ40" s="166" t="s">
        <v>14</v>
      </c>
      <c r="BA40" s="176" t="s">
        <v>14</v>
      </c>
    </row>
    <row r="41" spans="1:53" x14ac:dyDescent="0.25">
      <c r="A41" s="161"/>
      <c r="B41" s="29">
        <f t="shared" si="5"/>
        <v>0</v>
      </c>
      <c r="C41" s="30">
        <f t="shared" si="6"/>
        <v>0</v>
      </c>
      <c r="D41" s="162">
        <f t="shared" si="7"/>
        <v>0</v>
      </c>
      <c r="E41" s="28">
        <f t="shared" si="8"/>
        <v>0</v>
      </c>
      <c r="F41" s="185">
        <f t="shared" si="9"/>
        <v>0</v>
      </c>
      <c r="G41" s="163">
        <f t="shared" si="10"/>
        <v>0</v>
      </c>
      <c r="H41" s="27">
        <f t="shared" si="11"/>
        <v>0</v>
      </c>
      <c r="I41" s="166" t="s">
        <v>23</v>
      </c>
      <c r="J41" s="177" t="s">
        <v>14</v>
      </c>
      <c r="K41" s="21"/>
      <c r="L41" s="166" t="s">
        <v>51</v>
      </c>
      <c r="M41" t="s">
        <v>174</v>
      </c>
      <c r="N41" s="21" t="s">
        <v>107</v>
      </c>
      <c r="O41" s="166" t="s">
        <v>2</v>
      </c>
      <c r="P41" s="176" t="s">
        <v>14</v>
      </c>
      <c r="Q41" s="166"/>
      <c r="R41" s="176"/>
      <c r="S41" s="176"/>
      <c r="T41" s="166" t="s">
        <v>3</v>
      </c>
      <c r="U41" s="176" t="s">
        <v>14</v>
      </c>
      <c r="V41" s="166" t="s">
        <v>0</v>
      </c>
      <c r="W41" s="176" t="s">
        <v>14</v>
      </c>
      <c r="X41" s="166" t="s">
        <v>24</v>
      </c>
      <c r="Y41" s="176" t="s">
        <v>14</v>
      </c>
      <c r="Z41" s="166" t="s">
        <v>52</v>
      </c>
      <c r="AA41" s="176" t="s">
        <v>14</v>
      </c>
      <c r="AB41" s="172" t="s">
        <v>6</v>
      </c>
      <c r="AC41" s="172" t="s">
        <v>14</v>
      </c>
      <c r="AD41" s="166" t="s">
        <v>4</v>
      </c>
      <c r="AE41" s="176" t="s">
        <v>14</v>
      </c>
      <c r="AF41" s="166" t="s">
        <v>5</v>
      </c>
      <c r="AG41" s="172" t="s">
        <v>14</v>
      </c>
      <c r="AH41" s="24" t="s">
        <v>50</v>
      </c>
      <c r="AI41" s="172" t="s">
        <v>14</v>
      </c>
      <c r="AJ41" s="166" t="s">
        <v>266</v>
      </c>
      <c r="AK41" s="165" t="s">
        <v>14</v>
      </c>
      <c r="AL41" s="166" t="s">
        <v>363</v>
      </c>
      <c r="AM41" s="168" t="s">
        <v>14</v>
      </c>
      <c r="AN41" s="166" t="s">
        <v>8</v>
      </c>
      <c r="AO41" s="172" t="s">
        <v>14</v>
      </c>
      <c r="AP41" s="25" t="s">
        <v>57</v>
      </c>
      <c r="AQ41" s="178" t="s">
        <v>14</v>
      </c>
      <c r="AR41" s="25" t="s">
        <v>54</v>
      </c>
      <c r="AS41" s="174" t="s">
        <v>14</v>
      </c>
      <c r="AT41" s="26" t="s">
        <v>9</v>
      </c>
      <c r="AU41" s="168" t="s">
        <v>14</v>
      </c>
      <c r="AV41" s="26" t="s">
        <v>11</v>
      </c>
      <c r="AW41" s="168" t="s">
        <v>14</v>
      </c>
      <c r="AX41" s="24" t="s">
        <v>55</v>
      </c>
      <c r="AY41" s="168" t="s">
        <v>14</v>
      </c>
      <c r="AZ41" s="166" t="s">
        <v>14</v>
      </c>
      <c r="BA41" s="176" t="s">
        <v>14</v>
      </c>
    </row>
    <row r="42" spans="1:53" x14ac:dyDescent="0.25">
      <c r="A42" s="161"/>
      <c r="B42" s="29">
        <f t="shared" si="5"/>
        <v>0</v>
      </c>
      <c r="C42" s="30">
        <f t="shared" si="6"/>
        <v>0</v>
      </c>
      <c r="D42" s="162">
        <f t="shared" si="7"/>
        <v>0</v>
      </c>
      <c r="E42" s="28">
        <f t="shared" si="8"/>
        <v>0</v>
      </c>
      <c r="F42" s="185">
        <f t="shared" si="9"/>
        <v>0</v>
      </c>
      <c r="G42" s="163">
        <f t="shared" si="10"/>
        <v>0</v>
      </c>
      <c r="H42" s="27">
        <f t="shared" si="11"/>
        <v>0</v>
      </c>
      <c r="I42" s="166" t="s">
        <v>23</v>
      </c>
      <c r="J42" s="177" t="s">
        <v>14</v>
      </c>
      <c r="K42" s="21"/>
      <c r="L42" s="166" t="s">
        <v>51</v>
      </c>
      <c r="M42" t="s">
        <v>134</v>
      </c>
      <c r="N42" s="21" t="s">
        <v>72</v>
      </c>
      <c r="O42" s="166" t="s">
        <v>2</v>
      </c>
      <c r="P42" s="176" t="s">
        <v>14</v>
      </c>
      <c r="Q42" s="166"/>
      <c r="R42" s="176"/>
      <c r="S42" s="176"/>
      <c r="T42" s="166" t="s">
        <v>3</v>
      </c>
      <c r="U42" s="176" t="s">
        <v>14</v>
      </c>
      <c r="V42" s="166" t="s">
        <v>0</v>
      </c>
      <c r="W42" s="176" t="s">
        <v>14</v>
      </c>
      <c r="X42" s="166" t="s">
        <v>24</v>
      </c>
      <c r="Y42" s="176" t="s">
        <v>14</v>
      </c>
      <c r="Z42" s="166" t="s">
        <v>52</v>
      </c>
      <c r="AA42" s="176" t="s">
        <v>14</v>
      </c>
      <c r="AB42" s="172" t="s">
        <v>6</v>
      </c>
      <c r="AC42" s="172" t="s">
        <v>14</v>
      </c>
      <c r="AD42" s="166" t="s">
        <v>4</v>
      </c>
      <c r="AE42" s="176" t="s">
        <v>14</v>
      </c>
      <c r="AF42" s="166" t="s">
        <v>5</v>
      </c>
      <c r="AG42" s="172" t="s">
        <v>14</v>
      </c>
      <c r="AH42" s="24" t="s">
        <v>50</v>
      </c>
      <c r="AI42" s="172" t="s">
        <v>14</v>
      </c>
      <c r="AJ42" s="166" t="s">
        <v>266</v>
      </c>
      <c r="AK42" s="165" t="s">
        <v>14</v>
      </c>
      <c r="AL42" s="166" t="s">
        <v>363</v>
      </c>
      <c r="AM42" s="168" t="s">
        <v>14</v>
      </c>
      <c r="AN42" s="166" t="s">
        <v>8</v>
      </c>
      <c r="AO42" s="172" t="s">
        <v>14</v>
      </c>
      <c r="AP42" s="25" t="s">
        <v>57</v>
      </c>
      <c r="AQ42" s="178" t="s">
        <v>14</v>
      </c>
      <c r="AR42" s="25" t="s">
        <v>54</v>
      </c>
      <c r="AS42" s="174" t="s">
        <v>14</v>
      </c>
      <c r="AT42" s="26" t="s">
        <v>9</v>
      </c>
      <c r="AU42" s="168" t="s">
        <v>14</v>
      </c>
      <c r="AV42" s="26" t="s">
        <v>11</v>
      </c>
      <c r="AW42" s="168" t="s">
        <v>14</v>
      </c>
      <c r="AX42" s="24" t="s">
        <v>55</v>
      </c>
      <c r="AY42" s="168" t="s">
        <v>14</v>
      </c>
      <c r="AZ42" s="166" t="s">
        <v>14</v>
      </c>
      <c r="BA42" s="176" t="s">
        <v>14</v>
      </c>
    </row>
    <row r="43" spans="1:53" x14ac:dyDescent="0.25">
      <c r="A43" s="161"/>
      <c r="B43" s="29">
        <f t="shared" si="5"/>
        <v>0</v>
      </c>
      <c r="C43" s="30">
        <f t="shared" si="6"/>
        <v>0</v>
      </c>
      <c r="D43" s="162">
        <f t="shared" si="7"/>
        <v>0</v>
      </c>
      <c r="E43" s="28">
        <f t="shared" si="8"/>
        <v>0</v>
      </c>
      <c r="F43" s="185">
        <f t="shared" si="9"/>
        <v>0</v>
      </c>
      <c r="G43" s="163">
        <f t="shared" si="10"/>
        <v>0</v>
      </c>
      <c r="H43" s="27">
        <f t="shared" si="11"/>
        <v>0</v>
      </c>
      <c r="I43" s="166" t="s">
        <v>23</v>
      </c>
      <c r="J43" s="177" t="s">
        <v>14</v>
      </c>
      <c r="K43" s="21"/>
      <c r="L43" s="166" t="s">
        <v>51</v>
      </c>
      <c r="M43" t="s">
        <v>194</v>
      </c>
      <c r="N43" s="21" t="s">
        <v>72</v>
      </c>
      <c r="O43" s="166" t="s">
        <v>2</v>
      </c>
      <c r="P43" s="176" t="s">
        <v>14</v>
      </c>
      <c r="Q43" s="166"/>
      <c r="R43" s="176"/>
      <c r="S43" s="176"/>
      <c r="T43" s="166" t="s">
        <v>3</v>
      </c>
      <c r="U43" s="176" t="s">
        <v>14</v>
      </c>
      <c r="V43" s="166" t="s">
        <v>0</v>
      </c>
      <c r="W43" s="176" t="s">
        <v>14</v>
      </c>
      <c r="X43" s="166" t="s">
        <v>24</v>
      </c>
      <c r="Y43" s="176" t="s">
        <v>14</v>
      </c>
      <c r="Z43" s="166" t="s">
        <v>52</v>
      </c>
      <c r="AA43" s="176" t="s">
        <v>14</v>
      </c>
      <c r="AB43" s="172" t="s">
        <v>6</v>
      </c>
      <c r="AC43" s="172" t="s">
        <v>14</v>
      </c>
      <c r="AD43" s="166" t="s">
        <v>4</v>
      </c>
      <c r="AE43" s="176" t="s">
        <v>14</v>
      </c>
      <c r="AF43" s="166" t="s">
        <v>5</v>
      </c>
      <c r="AG43" s="172" t="s">
        <v>14</v>
      </c>
      <c r="AH43" s="24" t="s">
        <v>50</v>
      </c>
      <c r="AI43" s="172" t="s">
        <v>14</v>
      </c>
      <c r="AJ43" s="166" t="s">
        <v>266</v>
      </c>
      <c r="AK43" s="165" t="s">
        <v>14</v>
      </c>
      <c r="AL43" s="166" t="s">
        <v>363</v>
      </c>
      <c r="AM43" s="168" t="s">
        <v>14</v>
      </c>
      <c r="AN43" s="166" t="s">
        <v>8</v>
      </c>
      <c r="AO43" s="172" t="s">
        <v>14</v>
      </c>
      <c r="AP43" s="25" t="s">
        <v>57</v>
      </c>
      <c r="AQ43" s="178" t="s">
        <v>14</v>
      </c>
      <c r="AR43" s="25" t="s">
        <v>54</v>
      </c>
      <c r="AS43" s="174" t="s">
        <v>14</v>
      </c>
      <c r="AT43" s="26" t="s">
        <v>9</v>
      </c>
      <c r="AU43" s="168" t="s">
        <v>14</v>
      </c>
      <c r="AV43" s="26" t="s">
        <v>11</v>
      </c>
      <c r="AW43" s="168" t="s">
        <v>14</v>
      </c>
      <c r="AX43" s="24" t="s">
        <v>55</v>
      </c>
      <c r="AY43" s="168" t="s">
        <v>14</v>
      </c>
      <c r="AZ43" s="166" t="s">
        <v>14</v>
      </c>
      <c r="BA43" s="176" t="s">
        <v>14</v>
      </c>
    </row>
    <row r="44" spans="1:53" x14ac:dyDescent="0.25">
      <c r="A44" s="161"/>
      <c r="B44" s="29">
        <f t="shared" si="5"/>
        <v>0</v>
      </c>
      <c r="C44" s="30">
        <f t="shared" si="6"/>
        <v>0</v>
      </c>
      <c r="D44" s="162">
        <f t="shared" si="7"/>
        <v>0</v>
      </c>
      <c r="E44" s="28">
        <f t="shared" si="8"/>
        <v>0</v>
      </c>
      <c r="F44" s="185">
        <f t="shared" si="9"/>
        <v>0</v>
      </c>
      <c r="G44" s="163">
        <f t="shared" si="10"/>
        <v>0</v>
      </c>
      <c r="H44" s="27">
        <f t="shared" si="11"/>
        <v>0</v>
      </c>
      <c r="I44" s="166" t="s">
        <v>23</v>
      </c>
      <c r="J44" s="177" t="s">
        <v>14</v>
      </c>
      <c r="K44" s="21"/>
      <c r="L44" s="166" t="s">
        <v>51</v>
      </c>
      <c r="M44" t="s">
        <v>175</v>
      </c>
      <c r="N44" s="21" t="s">
        <v>365</v>
      </c>
      <c r="O44" s="166" t="s">
        <v>2</v>
      </c>
      <c r="P44" s="176" t="s">
        <v>14</v>
      </c>
      <c r="Q44" s="166"/>
      <c r="R44" s="176"/>
      <c r="S44" s="176"/>
      <c r="T44" s="166" t="s">
        <v>3</v>
      </c>
      <c r="U44" s="176" t="s">
        <v>14</v>
      </c>
      <c r="V44" s="166" t="s">
        <v>0</v>
      </c>
      <c r="W44" s="176" t="s">
        <v>14</v>
      </c>
      <c r="X44" s="166" t="s">
        <v>24</v>
      </c>
      <c r="Y44" s="176" t="s">
        <v>14</v>
      </c>
      <c r="Z44" s="166" t="s">
        <v>52</v>
      </c>
      <c r="AA44" s="176" t="s">
        <v>14</v>
      </c>
      <c r="AB44" s="172" t="s">
        <v>6</v>
      </c>
      <c r="AC44" s="172" t="s">
        <v>14</v>
      </c>
      <c r="AD44" s="166" t="s">
        <v>4</v>
      </c>
      <c r="AE44" s="176" t="s">
        <v>14</v>
      </c>
      <c r="AF44" s="166" t="s">
        <v>5</v>
      </c>
      <c r="AG44" s="172" t="s">
        <v>14</v>
      </c>
      <c r="AH44" s="24" t="s">
        <v>50</v>
      </c>
      <c r="AI44" s="172" t="s">
        <v>14</v>
      </c>
      <c r="AJ44" s="166" t="s">
        <v>266</v>
      </c>
      <c r="AK44" s="165" t="s">
        <v>14</v>
      </c>
      <c r="AL44" s="166" t="s">
        <v>363</v>
      </c>
      <c r="AM44" s="168" t="s">
        <v>14</v>
      </c>
      <c r="AN44" s="166" t="s">
        <v>8</v>
      </c>
      <c r="AO44" s="172" t="s">
        <v>14</v>
      </c>
      <c r="AP44" s="25" t="s">
        <v>57</v>
      </c>
      <c r="AQ44" s="178" t="s">
        <v>14</v>
      </c>
      <c r="AR44" s="25" t="s">
        <v>54</v>
      </c>
      <c r="AS44" s="174" t="s">
        <v>14</v>
      </c>
      <c r="AT44" s="26" t="s">
        <v>9</v>
      </c>
      <c r="AU44" s="168" t="s">
        <v>14</v>
      </c>
      <c r="AV44" s="26" t="s">
        <v>11</v>
      </c>
      <c r="AW44" s="168" t="s">
        <v>14</v>
      </c>
      <c r="AX44" s="24" t="s">
        <v>55</v>
      </c>
      <c r="AY44" s="168" t="s">
        <v>14</v>
      </c>
      <c r="AZ44" s="166" t="s">
        <v>14</v>
      </c>
      <c r="BA44" s="176" t="s">
        <v>14</v>
      </c>
    </row>
    <row r="45" spans="1:53" x14ac:dyDescent="0.25">
      <c r="A45" s="161"/>
      <c r="B45" s="29">
        <f t="shared" si="5"/>
        <v>0</v>
      </c>
      <c r="C45" s="30">
        <f t="shared" si="6"/>
        <v>0</v>
      </c>
      <c r="D45" s="162">
        <f t="shared" si="7"/>
        <v>0</v>
      </c>
      <c r="E45" s="28">
        <f t="shared" si="8"/>
        <v>0</v>
      </c>
      <c r="F45" s="185">
        <f t="shared" si="9"/>
        <v>0</v>
      </c>
      <c r="G45" s="163">
        <f t="shared" si="10"/>
        <v>0</v>
      </c>
      <c r="H45" s="27">
        <f t="shared" si="11"/>
        <v>0</v>
      </c>
      <c r="I45" s="166" t="s">
        <v>23</v>
      </c>
      <c r="J45" s="177" t="s">
        <v>14</v>
      </c>
      <c r="K45" s="21"/>
      <c r="L45" s="166" t="s">
        <v>51</v>
      </c>
      <c r="M45" t="s">
        <v>136</v>
      </c>
      <c r="N45" s="21" t="s">
        <v>365</v>
      </c>
      <c r="O45" s="166" t="s">
        <v>2</v>
      </c>
      <c r="P45" s="176" t="s">
        <v>14</v>
      </c>
      <c r="Q45" s="166"/>
      <c r="R45" s="176"/>
      <c r="S45" s="176"/>
      <c r="T45" s="166" t="s">
        <v>3</v>
      </c>
      <c r="U45" s="176" t="s">
        <v>14</v>
      </c>
      <c r="V45" s="166" t="s">
        <v>0</v>
      </c>
      <c r="W45" s="176" t="s">
        <v>14</v>
      </c>
      <c r="X45" s="166" t="s">
        <v>24</v>
      </c>
      <c r="Y45" s="176" t="s">
        <v>14</v>
      </c>
      <c r="Z45" s="166" t="s">
        <v>52</v>
      </c>
      <c r="AA45" s="176" t="s">
        <v>14</v>
      </c>
      <c r="AB45" s="172" t="s">
        <v>6</v>
      </c>
      <c r="AC45" s="172" t="s">
        <v>14</v>
      </c>
      <c r="AD45" s="166" t="s">
        <v>4</v>
      </c>
      <c r="AE45" s="176" t="s">
        <v>14</v>
      </c>
      <c r="AF45" s="166" t="s">
        <v>5</v>
      </c>
      <c r="AG45" s="172" t="s">
        <v>14</v>
      </c>
      <c r="AH45" s="24" t="s">
        <v>50</v>
      </c>
      <c r="AI45" s="172" t="s">
        <v>14</v>
      </c>
      <c r="AJ45" s="166" t="s">
        <v>266</v>
      </c>
      <c r="AK45" s="165" t="s">
        <v>14</v>
      </c>
      <c r="AL45" s="166" t="s">
        <v>363</v>
      </c>
      <c r="AM45" s="168" t="s">
        <v>14</v>
      </c>
      <c r="AN45" s="166" t="s">
        <v>8</v>
      </c>
      <c r="AO45" s="172" t="s">
        <v>14</v>
      </c>
      <c r="AP45" s="25" t="s">
        <v>57</v>
      </c>
      <c r="AQ45" s="178" t="s">
        <v>14</v>
      </c>
      <c r="AR45" s="25" t="s">
        <v>54</v>
      </c>
      <c r="AS45" s="174" t="s">
        <v>14</v>
      </c>
      <c r="AT45" s="26" t="s">
        <v>9</v>
      </c>
      <c r="AU45" s="168" t="s">
        <v>14</v>
      </c>
      <c r="AV45" s="26" t="s">
        <v>11</v>
      </c>
      <c r="AW45" s="168" t="s">
        <v>14</v>
      </c>
      <c r="AX45" s="24" t="s">
        <v>55</v>
      </c>
      <c r="AY45" s="168" t="s">
        <v>14</v>
      </c>
      <c r="AZ45" s="166" t="s">
        <v>14</v>
      </c>
      <c r="BA45" s="176" t="s">
        <v>14</v>
      </c>
    </row>
    <row r="46" spans="1:53" x14ac:dyDescent="0.25">
      <c r="A46" s="161"/>
      <c r="B46" s="29">
        <f t="shared" si="5"/>
        <v>0</v>
      </c>
      <c r="C46" s="30">
        <f t="shared" si="6"/>
        <v>0</v>
      </c>
      <c r="D46" s="162">
        <f t="shared" si="7"/>
        <v>0</v>
      </c>
      <c r="E46" s="28">
        <f t="shared" si="8"/>
        <v>0</v>
      </c>
      <c r="F46" s="185">
        <f t="shared" si="9"/>
        <v>0</v>
      </c>
      <c r="G46" s="163">
        <f t="shared" si="10"/>
        <v>0</v>
      </c>
      <c r="H46" s="27">
        <f t="shared" si="11"/>
        <v>0</v>
      </c>
      <c r="I46" s="166" t="s">
        <v>23</v>
      </c>
      <c r="J46" s="177" t="s">
        <v>14</v>
      </c>
      <c r="K46" s="21"/>
      <c r="L46" s="166" t="s">
        <v>51</v>
      </c>
      <c r="M46" t="s">
        <v>356</v>
      </c>
      <c r="N46" t="s">
        <v>59</v>
      </c>
      <c r="O46" s="166" t="s">
        <v>2</v>
      </c>
      <c r="P46" s="176" t="s">
        <v>14</v>
      </c>
      <c r="Q46" s="166"/>
      <c r="R46" s="176"/>
      <c r="S46" s="176"/>
      <c r="T46" s="166" t="s">
        <v>3</v>
      </c>
      <c r="U46" s="176" t="s">
        <v>14</v>
      </c>
      <c r="V46" s="166" t="s">
        <v>0</v>
      </c>
      <c r="W46" s="176" t="s">
        <v>14</v>
      </c>
      <c r="X46" s="166" t="s">
        <v>24</v>
      </c>
      <c r="Y46" s="176" t="s">
        <v>14</v>
      </c>
      <c r="Z46" s="166" t="s">
        <v>52</v>
      </c>
      <c r="AA46" s="176" t="s">
        <v>14</v>
      </c>
      <c r="AB46" s="172" t="s">
        <v>6</v>
      </c>
      <c r="AC46" s="172" t="s">
        <v>14</v>
      </c>
      <c r="AD46" s="166" t="s">
        <v>4</v>
      </c>
      <c r="AE46" s="176" t="s">
        <v>14</v>
      </c>
      <c r="AF46" s="166" t="s">
        <v>5</v>
      </c>
      <c r="AG46" s="172" t="s">
        <v>14</v>
      </c>
      <c r="AH46" s="24" t="s">
        <v>50</v>
      </c>
      <c r="AI46" s="172" t="s">
        <v>14</v>
      </c>
      <c r="AJ46" s="166" t="s">
        <v>266</v>
      </c>
      <c r="AK46" s="165" t="s">
        <v>14</v>
      </c>
      <c r="AL46" s="166" t="s">
        <v>363</v>
      </c>
      <c r="AM46" s="168" t="s">
        <v>14</v>
      </c>
      <c r="AN46" s="166" t="s">
        <v>8</v>
      </c>
      <c r="AO46" s="172" t="s">
        <v>14</v>
      </c>
      <c r="AP46" s="25" t="s">
        <v>57</v>
      </c>
      <c r="AQ46" s="178" t="s">
        <v>14</v>
      </c>
      <c r="AR46" s="25" t="s">
        <v>54</v>
      </c>
      <c r="AS46" s="174" t="s">
        <v>14</v>
      </c>
      <c r="AT46" s="26" t="s">
        <v>9</v>
      </c>
      <c r="AU46" s="168" t="s">
        <v>14</v>
      </c>
      <c r="AV46" s="26" t="s">
        <v>11</v>
      </c>
      <c r="AW46" s="168" t="s">
        <v>14</v>
      </c>
      <c r="AX46" s="24" t="s">
        <v>55</v>
      </c>
      <c r="AY46" s="168" t="s">
        <v>14</v>
      </c>
      <c r="AZ46" s="166" t="s">
        <v>14</v>
      </c>
      <c r="BA46" s="176" t="s">
        <v>14</v>
      </c>
    </row>
    <row r="47" spans="1:53" x14ac:dyDescent="0.25">
      <c r="A47" s="161"/>
      <c r="B47" s="29">
        <f t="shared" si="5"/>
        <v>0</v>
      </c>
      <c r="C47" s="30">
        <f t="shared" si="6"/>
        <v>0</v>
      </c>
      <c r="D47" s="162">
        <f t="shared" si="7"/>
        <v>0</v>
      </c>
      <c r="E47" s="28">
        <f t="shared" si="8"/>
        <v>0</v>
      </c>
      <c r="F47" s="185">
        <f t="shared" si="9"/>
        <v>0</v>
      </c>
      <c r="G47" s="163">
        <f t="shared" si="10"/>
        <v>0</v>
      </c>
      <c r="H47" s="27">
        <f t="shared" si="11"/>
        <v>0</v>
      </c>
      <c r="I47" s="166" t="s">
        <v>23</v>
      </c>
      <c r="J47" s="177" t="s">
        <v>14</v>
      </c>
      <c r="K47" s="21"/>
      <c r="L47" s="166" t="s">
        <v>51</v>
      </c>
      <c r="M47" t="s">
        <v>137</v>
      </c>
      <c r="N47" t="s">
        <v>59</v>
      </c>
      <c r="O47" s="166" t="s">
        <v>2</v>
      </c>
      <c r="P47" s="176" t="s">
        <v>14</v>
      </c>
      <c r="Q47" s="166"/>
      <c r="R47" s="176"/>
      <c r="S47" s="176"/>
      <c r="T47" s="166" t="s">
        <v>3</v>
      </c>
      <c r="U47" s="176" t="s">
        <v>14</v>
      </c>
      <c r="V47" s="166" t="s">
        <v>0</v>
      </c>
      <c r="W47" s="176" t="s">
        <v>14</v>
      </c>
      <c r="X47" s="166" t="s">
        <v>24</v>
      </c>
      <c r="Y47" s="176" t="s">
        <v>14</v>
      </c>
      <c r="Z47" s="166" t="s">
        <v>52</v>
      </c>
      <c r="AA47" s="176" t="s">
        <v>14</v>
      </c>
      <c r="AB47" s="172" t="s">
        <v>6</v>
      </c>
      <c r="AC47" s="172" t="s">
        <v>14</v>
      </c>
      <c r="AD47" s="166" t="s">
        <v>4</v>
      </c>
      <c r="AE47" s="176" t="s">
        <v>14</v>
      </c>
      <c r="AF47" s="166" t="s">
        <v>5</v>
      </c>
      <c r="AG47" s="172" t="s">
        <v>14</v>
      </c>
      <c r="AH47" s="24" t="s">
        <v>50</v>
      </c>
      <c r="AI47" s="172" t="s">
        <v>14</v>
      </c>
      <c r="AJ47" s="166" t="s">
        <v>266</v>
      </c>
      <c r="AK47" s="165" t="s">
        <v>14</v>
      </c>
      <c r="AL47" s="166" t="s">
        <v>363</v>
      </c>
      <c r="AM47" s="168" t="s">
        <v>14</v>
      </c>
      <c r="AN47" s="166" t="s">
        <v>8</v>
      </c>
      <c r="AO47" s="172" t="s">
        <v>14</v>
      </c>
      <c r="AP47" s="25" t="s">
        <v>57</v>
      </c>
      <c r="AQ47" s="178" t="s">
        <v>14</v>
      </c>
      <c r="AR47" s="25" t="s">
        <v>54</v>
      </c>
      <c r="AS47" s="174" t="s">
        <v>14</v>
      </c>
      <c r="AT47" s="26" t="s">
        <v>9</v>
      </c>
      <c r="AU47" s="168" t="s">
        <v>14</v>
      </c>
      <c r="AV47" s="26" t="s">
        <v>11</v>
      </c>
      <c r="AW47" s="168" t="s">
        <v>14</v>
      </c>
      <c r="AX47" s="24" t="s">
        <v>55</v>
      </c>
      <c r="AY47" s="168" t="s">
        <v>14</v>
      </c>
      <c r="AZ47" s="166" t="s">
        <v>14</v>
      </c>
      <c r="BA47" s="176" t="s">
        <v>14</v>
      </c>
    </row>
    <row r="48" spans="1:53" x14ac:dyDescent="0.25">
      <c r="A48" s="161"/>
      <c r="B48" s="29">
        <f t="shared" si="5"/>
        <v>0</v>
      </c>
      <c r="C48" s="30">
        <f t="shared" si="6"/>
        <v>0</v>
      </c>
      <c r="D48" s="162">
        <f t="shared" si="7"/>
        <v>0</v>
      </c>
      <c r="E48" s="28">
        <f t="shared" si="8"/>
        <v>0</v>
      </c>
      <c r="F48" s="185">
        <f t="shared" si="9"/>
        <v>0</v>
      </c>
      <c r="G48" s="163">
        <f t="shared" si="10"/>
        <v>0</v>
      </c>
      <c r="H48" s="27">
        <f t="shared" si="11"/>
        <v>0</v>
      </c>
      <c r="I48" s="166" t="s">
        <v>23</v>
      </c>
      <c r="J48" s="177" t="s">
        <v>14</v>
      </c>
      <c r="K48" s="21"/>
      <c r="L48" s="166" t="s">
        <v>51</v>
      </c>
      <c r="M48" t="s">
        <v>357</v>
      </c>
      <c r="N48" t="s">
        <v>59</v>
      </c>
      <c r="O48" s="166" t="s">
        <v>2</v>
      </c>
      <c r="P48" s="176" t="s">
        <v>14</v>
      </c>
      <c r="Q48" s="166"/>
      <c r="R48" s="176"/>
      <c r="S48" s="176"/>
      <c r="T48" s="166" t="s">
        <v>3</v>
      </c>
      <c r="U48" s="176" t="s">
        <v>14</v>
      </c>
      <c r="V48" s="166" t="s">
        <v>0</v>
      </c>
      <c r="W48" s="176" t="s">
        <v>14</v>
      </c>
      <c r="X48" s="166" t="s">
        <v>24</v>
      </c>
      <c r="Y48" s="176" t="s">
        <v>14</v>
      </c>
      <c r="Z48" s="166" t="s">
        <v>52</v>
      </c>
      <c r="AA48" s="176" t="s">
        <v>14</v>
      </c>
      <c r="AB48" s="172" t="s">
        <v>6</v>
      </c>
      <c r="AC48" s="172" t="s">
        <v>14</v>
      </c>
      <c r="AD48" s="166" t="s">
        <v>4</v>
      </c>
      <c r="AE48" s="176" t="s">
        <v>14</v>
      </c>
      <c r="AF48" s="166" t="s">
        <v>5</v>
      </c>
      <c r="AG48" s="172" t="s">
        <v>14</v>
      </c>
      <c r="AH48" s="24" t="s">
        <v>50</v>
      </c>
      <c r="AI48" s="172" t="s">
        <v>14</v>
      </c>
      <c r="AJ48" s="166" t="s">
        <v>266</v>
      </c>
      <c r="AK48" s="165" t="s">
        <v>14</v>
      </c>
      <c r="AL48" s="166" t="s">
        <v>363</v>
      </c>
      <c r="AM48" s="168" t="s">
        <v>14</v>
      </c>
      <c r="AN48" s="166" t="s">
        <v>8</v>
      </c>
      <c r="AO48" s="172" t="s">
        <v>14</v>
      </c>
      <c r="AP48" s="25" t="s">
        <v>57</v>
      </c>
      <c r="AQ48" s="178" t="s">
        <v>14</v>
      </c>
      <c r="AR48" s="25" t="s">
        <v>54</v>
      </c>
      <c r="AS48" s="174" t="s">
        <v>14</v>
      </c>
      <c r="AT48" s="26" t="s">
        <v>9</v>
      </c>
      <c r="AU48" s="168" t="s">
        <v>14</v>
      </c>
      <c r="AV48" s="26" t="s">
        <v>11</v>
      </c>
      <c r="AW48" s="168" t="s">
        <v>14</v>
      </c>
      <c r="AX48" s="24" t="s">
        <v>55</v>
      </c>
      <c r="AY48" s="168" t="s">
        <v>14</v>
      </c>
      <c r="AZ48" s="166" t="s">
        <v>14</v>
      </c>
      <c r="BA48" s="176" t="s">
        <v>14</v>
      </c>
    </row>
    <row r="49" spans="1:53" x14ac:dyDescent="0.25">
      <c r="A49" s="161"/>
      <c r="B49" s="29">
        <f t="shared" si="5"/>
        <v>0</v>
      </c>
      <c r="C49" s="30">
        <f t="shared" si="6"/>
        <v>0</v>
      </c>
      <c r="D49" s="162">
        <f t="shared" si="7"/>
        <v>0</v>
      </c>
      <c r="E49" s="28">
        <f t="shared" si="8"/>
        <v>0</v>
      </c>
      <c r="F49" s="185">
        <f t="shared" si="9"/>
        <v>0</v>
      </c>
      <c r="G49" s="163">
        <f t="shared" si="10"/>
        <v>0</v>
      </c>
      <c r="H49" s="27">
        <f t="shared" si="11"/>
        <v>0</v>
      </c>
      <c r="I49" s="166" t="s">
        <v>23</v>
      </c>
      <c r="J49" s="177" t="s">
        <v>14</v>
      </c>
      <c r="K49" s="21"/>
      <c r="L49" s="166" t="s">
        <v>51</v>
      </c>
      <c r="M49" t="s">
        <v>264</v>
      </c>
      <c r="N49" t="s">
        <v>59</v>
      </c>
      <c r="O49" s="166" t="s">
        <v>2</v>
      </c>
      <c r="P49" s="176" t="s">
        <v>14</v>
      </c>
      <c r="Q49" s="166"/>
      <c r="R49" s="176"/>
      <c r="S49" s="176"/>
      <c r="T49" s="166" t="s">
        <v>3</v>
      </c>
      <c r="U49" s="176" t="s">
        <v>14</v>
      </c>
      <c r="V49" s="166" t="s">
        <v>0</v>
      </c>
      <c r="W49" s="176" t="s">
        <v>14</v>
      </c>
      <c r="X49" s="166" t="s">
        <v>24</v>
      </c>
      <c r="Y49" s="176" t="s">
        <v>14</v>
      </c>
      <c r="Z49" s="166" t="s">
        <v>52</v>
      </c>
      <c r="AA49" s="176" t="s">
        <v>14</v>
      </c>
      <c r="AB49" s="172" t="s">
        <v>6</v>
      </c>
      <c r="AC49" s="172" t="s">
        <v>14</v>
      </c>
      <c r="AD49" s="166" t="s">
        <v>4</v>
      </c>
      <c r="AE49" s="176" t="s">
        <v>14</v>
      </c>
      <c r="AF49" s="166" t="s">
        <v>5</v>
      </c>
      <c r="AG49" s="172" t="s">
        <v>14</v>
      </c>
      <c r="AH49" s="24" t="s">
        <v>50</v>
      </c>
      <c r="AI49" s="172" t="s">
        <v>14</v>
      </c>
      <c r="AJ49" s="166" t="s">
        <v>266</v>
      </c>
      <c r="AK49" s="165" t="s">
        <v>14</v>
      </c>
      <c r="AL49" s="166" t="s">
        <v>363</v>
      </c>
      <c r="AM49" s="168" t="s">
        <v>14</v>
      </c>
      <c r="AN49" s="166" t="s">
        <v>8</v>
      </c>
      <c r="AO49" s="172" t="s">
        <v>14</v>
      </c>
      <c r="AP49" s="25" t="s">
        <v>57</v>
      </c>
      <c r="AQ49" s="178" t="s">
        <v>14</v>
      </c>
      <c r="AR49" s="25" t="s">
        <v>54</v>
      </c>
      <c r="AS49" s="174" t="s">
        <v>14</v>
      </c>
      <c r="AT49" s="26" t="s">
        <v>9</v>
      </c>
      <c r="AU49" s="168" t="s">
        <v>14</v>
      </c>
      <c r="AV49" s="26" t="s">
        <v>11</v>
      </c>
      <c r="AW49" s="168" t="s">
        <v>14</v>
      </c>
      <c r="AX49" s="24" t="s">
        <v>55</v>
      </c>
      <c r="AY49" s="168" t="s">
        <v>14</v>
      </c>
      <c r="AZ49" s="166" t="s">
        <v>14</v>
      </c>
      <c r="BA49" s="176" t="s">
        <v>14</v>
      </c>
    </row>
    <row r="50" spans="1:53" x14ac:dyDescent="0.25">
      <c r="A50" s="161"/>
      <c r="B50" s="29">
        <f t="shared" si="5"/>
        <v>0</v>
      </c>
      <c r="C50" s="30">
        <f t="shared" si="6"/>
        <v>0</v>
      </c>
      <c r="D50" s="162">
        <f t="shared" si="7"/>
        <v>0</v>
      </c>
      <c r="E50" s="28">
        <f t="shared" si="8"/>
        <v>0</v>
      </c>
      <c r="F50" s="185">
        <f t="shared" si="9"/>
        <v>0</v>
      </c>
      <c r="G50" s="163">
        <f t="shared" si="10"/>
        <v>0</v>
      </c>
      <c r="H50" s="27">
        <f t="shared" si="11"/>
        <v>0</v>
      </c>
      <c r="I50" s="166" t="s">
        <v>23</v>
      </c>
      <c r="J50" s="177" t="s">
        <v>14</v>
      </c>
      <c r="K50" s="21"/>
      <c r="L50" s="166" t="s">
        <v>51</v>
      </c>
      <c r="M50" t="s">
        <v>349</v>
      </c>
      <c r="N50" t="s">
        <v>59</v>
      </c>
      <c r="O50" s="166" t="s">
        <v>2</v>
      </c>
      <c r="P50" s="176" t="s">
        <v>14</v>
      </c>
      <c r="Q50" s="166"/>
      <c r="R50" s="176"/>
      <c r="S50" s="176"/>
      <c r="T50" s="166" t="s">
        <v>3</v>
      </c>
      <c r="U50" s="176" t="s">
        <v>14</v>
      </c>
      <c r="V50" s="166" t="s">
        <v>0</v>
      </c>
      <c r="W50" s="176" t="s">
        <v>14</v>
      </c>
      <c r="X50" s="166" t="s">
        <v>24</v>
      </c>
      <c r="Y50" s="176" t="s">
        <v>14</v>
      </c>
      <c r="Z50" s="166" t="s">
        <v>52</v>
      </c>
      <c r="AA50" s="176" t="s">
        <v>14</v>
      </c>
      <c r="AB50" s="172" t="s">
        <v>6</v>
      </c>
      <c r="AC50" s="172" t="s">
        <v>14</v>
      </c>
      <c r="AD50" s="166" t="s">
        <v>4</v>
      </c>
      <c r="AE50" s="176" t="s">
        <v>14</v>
      </c>
      <c r="AF50" s="166" t="s">
        <v>5</v>
      </c>
      <c r="AG50" s="172" t="s">
        <v>14</v>
      </c>
      <c r="AH50" s="24" t="s">
        <v>50</v>
      </c>
      <c r="AI50" s="172" t="s">
        <v>14</v>
      </c>
      <c r="AJ50" s="166" t="s">
        <v>266</v>
      </c>
      <c r="AK50" s="165" t="s">
        <v>14</v>
      </c>
      <c r="AL50" s="166" t="s">
        <v>363</v>
      </c>
      <c r="AM50" s="168" t="s">
        <v>14</v>
      </c>
      <c r="AN50" s="166" t="s">
        <v>8</v>
      </c>
      <c r="AO50" s="172" t="s">
        <v>14</v>
      </c>
      <c r="AP50" s="25" t="s">
        <v>57</v>
      </c>
      <c r="AQ50" s="178" t="s">
        <v>14</v>
      </c>
      <c r="AR50" s="25" t="s">
        <v>54</v>
      </c>
      <c r="AS50" s="174" t="s">
        <v>14</v>
      </c>
      <c r="AT50" s="26" t="s">
        <v>9</v>
      </c>
      <c r="AU50" s="168" t="s">
        <v>14</v>
      </c>
      <c r="AV50" s="26" t="s">
        <v>11</v>
      </c>
      <c r="AW50" s="168" t="s">
        <v>14</v>
      </c>
      <c r="AX50" s="24" t="s">
        <v>55</v>
      </c>
      <c r="AY50" s="168" t="s">
        <v>14</v>
      </c>
      <c r="AZ50" s="166" t="s">
        <v>14</v>
      </c>
      <c r="BA50" s="176" t="s">
        <v>14</v>
      </c>
    </row>
    <row r="51" spans="1:53" x14ac:dyDescent="0.25">
      <c r="A51" s="161"/>
      <c r="B51" s="29">
        <f t="shared" si="5"/>
        <v>0</v>
      </c>
      <c r="C51" s="30">
        <f t="shared" si="6"/>
        <v>0</v>
      </c>
      <c r="D51" s="162">
        <f t="shared" si="7"/>
        <v>0</v>
      </c>
      <c r="E51" s="28">
        <f t="shared" si="8"/>
        <v>0</v>
      </c>
      <c r="F51" s="185">
        <f t="shared" si="9"/>
        <v>0</v>
      </c>
      <c r="G51" s="163">
        <f t="shared" si="10"/>
        <v>0</v>
      </c>
      <c r="H51" s="27">
        <f t="shared" si="11"/>
        <v>0</v>
      </c>
      <c r="I51" s="166" t="s">
        <v>23</v>
      </c>
      <c r="J51" s="177" t="s">
        <v>14</v>
      </c>
      <c r="K51" s="21"/>
      <c r="L51" s="166" t="s">
        <v>51</v>
      </c>
      <c r="M51" t="s">
        <v>367</v>
      </c>
      <c r="N51" s="21" t="s">
        <v>107</v>
      </c>
      <c r="O51" s="166" t="s">
        <v>2</v>
      </c>
      <c r="P51" s="176" t="s">
        <v>14</v>
      </c>
      <c r="Q51" s="166"/>
      <c r="R51" s="176"/>
      <c r="S51" s="176"/>
      <c r="T51" s="166" t="s">
        <v>3</v>
      </c>
      <c r="U51" s="176" t="s">
        <v>14</v>
      </c>
      <c r="V51" s="166" t="s">
        <v>0</v>
      </c>
      <c r="W51" s="176" t="s">
        <v>14</v>
      </c>
      <c r="X51" s="166" t="s">
        <v>24</v>
      </c>
      <c r="Y51" s="176" t="s">
        <v>14</v>
      </c>
      <c r="Z51" s="166" t="s">
        <v>52</v>
      </c>
      <c r="AA51" s="176" t="s">
        <v>14</v>
      </c>
      <c r="AB51" s="172" t="s">
        <v>6</v>
      </c>
      <c r="AC51" s="172" t="s">
        <v>14</v>
      </c>
      <c r="AD51" s="166" t="s">
        <v>4</v>
      </c>
      <c r="AE51" s="176" t="s">
        <v>14</v>
      </c>
      <c r="AF51" s="166" t="s">
        <v>5</v>
      </c>
      <c r="AG51" s="172" t="s">
        <v>14</v>
      </c>
      <c r="AH51" s="24" t="s">
        <v>50</v>
      </c>
      <c r="AI51" s="172" t="s">
        <v>14</v>
      </c>
      <c r="AJ51" s="166" t="s">
        <v>266</v>
      </c>
      <c r="AK51" s="165" t="s">
        <v>14</v>
      </c>
      <c r="AL51" s="166" t="s">
        <v>363</v>
      </c>
      <c r="AM51" s="168" t="s">
        <v>14</v>
      </c>
      <c r="AN51" s="166" t="s">
        <v>8</v>
      </c>
      <c r="AO51" s="172" t="s">
        <v>14</v>
      </c>
      <c r="AP51" s="25" t="s">
        <v>57</v>
      </c>
      <c r="AQ51" s="178" t="s">
        <v>14</v>
      </c>
      <c r="AR51" s="25" t="s">
        <v>54</v>
      </c>
      <c r="AS51" s="174" t="s">
        <v>14</v>
      </c>
      <c r="AT51" s="26" t="s">
        <v>9</v>
      </c>
      <c r="AU51" s="168" t="s">
        <v>14</v>
      </c>
      <c r="AV51" s="26" t="s">
        <v>11</v>
      </c>
      <c r="AW51" s="168" t="s">
        <v>14</v>
      </c>
      <c r="AX51" s="24" t="s">
        <v>55</v>
      </c>
      <c r="AY51" s="168" t="s">
        <v>14</v>
      </c>
      <c r="AZ51" s="166" t="s">
        <v>14</v>
      </c>
      <c r="BA51" s="176" t="s">
        <v>14</v>
      </c>
    </row>
    <row r="52" spans="1:53" x14ac:dyDescent="0.25">
      <c r="A52" s="161"/>
      <c r="B52" s="29">
        <f t="shared" si="5"/>
        <v>0</v>
      </c>
      <c r="C52" s="30">
        <f t="shared" si="6"/>
        <v>0</v>
      </c>
      <c r="D52" s="162">
        <f t="shared" si="7"/>
        <v>0</v>
      </c>
      <c r="E52" s="28">
        <f t="shared" si="8"/>
        <v>0</v>
      </c>
      <c r="F52" s="185">
        <f t="shared" si="9"/>
        <v>0</v>
      </c>
      <c r="G52" s="163">
        <f t="shared" si="10"/>
        <v>0</v>
      </c>
      <c r="H52" s="27">
        <f t="shared" si="11"/>
        <v>0</v>
      </c>
      <c r="I52" s="166" t="s">
        <v>23</v>
      </c>
      <c r="J52" s="177" t="s">
        <v>14</v>
      </c>
      <c r="K52" s="21"/>
      <c r="L52" s="166" t="s">
        <v>51</v>
      </c>
      <c r="M52" t="s">
        <v>358</v>
      </c>
      <c r="N52" t="s">
        <v>59</v>
      </c>
      <c r="O52" s="166" t="s">
        <v>2</v>
      </c>
      <c r="P52" s="176" t="s">
        <v>14</v>
      </c>
      <c r="Q52" s="166"/>
      <c r="R52" s="176"/>
      <c r="S52" s="176"/>
      <c r="T52" s="166" t="s">
        <v>3</v>
      </c>
      <c r="U52" s="176" t="s">
        <v>14</v>
      </c>
      <c r="V52" s="166" t="s">
        <v>0</v>
      </c>
      <c r="W52" s="176" t="s">
        <v>14</v>
      </c>
      <c r="X52" s="166" t="s">
        <v>24</v>
      </c>
      <c r="Y52" s="176" t="s">
        <v>14</v>
      </c>
      <c r="Z52" s="166" t="s">
        <v>52</v>
      </c>
      <c r="AA52" s="176" t="s">
        <v>14</v>
      </c>
      <c r="AB52" s="172" t="s">
        <v>6</v>
      </c>
      <c r="AC52" s="172" t="s">
        <v>14</v>
      </c>
      <c r="AD52" s="166" t="s">
        <v>4</v>
      </c>
      <c r="AE52" s="176" t="s">
        <v>14</v>
      </c>
      <c r="AF52" s="166" t="s">
        <v>5</v>
      </c>
      <c r="AG52" s="172" t="s">
        <v>14</v>
      </c>
      <c r="AH52" s="24" t="s">
        <v>50</v>
      </c>
      <c r="AI52" s="172" t="s">
        <v>14</v>
      </c>
      <c r="AJ52" s="166" t="s">
        <v>266</v>
      </c>
      <c r="AK52" s="165" t="s">
        <v>14</v>
      </c>
      <c r="AL52" s="166" t="s">
        <v>363</v>
      </c>
      <c r="AM52" s="168" t="s">
        <v>14</v>
      </c>
      <c r="AN52" s="166" t="s">
        <v>8</v>
      </c>
      <c r="AO52" s="172" t="s">
        <v>14</v>
      </c>
      <c r="AP52" s="25" t="s">
        <v>57</v>
      </c>
      <c r="AQ52" s="178" t="s">
        <v>14</v>
      </c>
      <c r="AR52" s="25" t="s">
        <v>54</v>
      </c>
      <c r="AS52" s="174" t="s">
        <v>14</v>
      </c>
      <c r="AT52" s="26" t="s">
        <v>9</v>
      </c>
      <c r="AU52" s="168" t="s">
        <v>14</v>
      </c>
      <c r="AV52" s="26" t="s">
        <v>11</v>
      </c>
      <c r="AW52" s="168" t="s">
        <v>14</v>
      </c>
      <c r="AX52" s="24" t="s">
        <v>55</v>
      </c>
      <c r="AY52" s="168" t="s">
        <v>14</v>
      </c>
      <c r="AZ52" s="166" t="s">
        <v>14</v>
      </c>
      <c r="BA52" s="176" t="s">
        <v>14</v>
      </c>
    </row>
    <row r="53" spans="1:53" x14ac:dyDescent="0.25">
      <c r="A53" s="161"/>
      <c r="B53" s="29">
        <f t="shared" si="5"/>
        <v>0</v>
      </c>
      <c r="C53" s="30">
        <f t="shared" si="6"/>
        <v>0</v>
      </c>
      <c r="D53" s="162">
        <f t="shared" si="7"/>
        <v>0</v>
      </c>
      <c r="E53" s="28">
        <f t="shared" si="8"/>
        <v>0</v>
      </c>
      <c r="F53" s="185">
        <f t="shared" si="9"/>
        <v>0</v>
      </c>
      <c r="G53" s="163">
        <f t="shared" si="10"/>
        <v>0</v>
      </c>
      <c r="H53" s="27">
        <f t="shared" si="11"/>
        <v>0</v>
      </c>
      <c r="I53" s="166" t="s">
        <v>23</v>
      </c>
      <c r="J53" s="177" t="s">
        <v>14</v>
      </c>
      <c r="K53" s="21"/>
      <c r="L53" s="166" t="s">
        <v>51</v>
      </c>
      <c r="M53" t="s">
        <v>185</v>
      </c>
      <c r="N53" t="s">
        <v>59</v>
      </c>
      <c r="O53" s="166" t="s">
        <v>2</v>
      </c>
      <c r="P53" s="176" t="s">
        <v>14</v>
      </c>
      <c r="Q53" s="166"/>
      <c r="R53" s="176"/>
      <c r="S53" s="176"/>
      <c r="T53" s="166" t="s">
        <v>3</v>
      </c>
      <c r="U53" s="176" t="s">
        <v>14</v>
      </c>
      <c r="V53" s="166" t="s">
        <v>0</v>
      </c>
      <c r="W53" s="176" t="s">
        <v>14</v>
      </c>
      <c r="X53" s="166" t="s">
        <v>24</v>
      </c>
      <c r="Y53" s="176" t="s">
        <v>14</v>
      </c>
      <c r="Z53" s="166" t="s">
        <v>52</v>
      </c>
      <c r="AA53" s="176" t="s">
        <v>14</v>
      </c>
      <c r="AB53" s="172" t="s">
        <v>6</v>
      </c>
      <c r="AC53" s="172" t="s">
        <v>14</v>
      </c>
      <c r="AD53" s="166" t="s">
        <v>4</v>
      </c>
      <c r="AE53" s="176" t="s">
        <v>14</v>
      </c>
      <c r="AF53" s="166" t="s">
        <v>5</v>
      </c>
      <c r="AG53" s="172" t="s">
        <v>14</v>
      </c>
      <c r="AH53" s="24" t="s">
        <v>50</v>
      </c>
      <c r="AI53" s="172" t="s">
        <v>14</v>
      </c>
      <c r="AJ53" s="166" t="s">
        <v>266</v>
      </c>
      <c r="AK53" s="165" t="s">
        <v>14</v>
      </c>
      <c r="AL53" s="166" t="s">
        <v>363</v>
      </c>
      <c r="AM53" s="168" t="s">
        <v>14</v>
      </c>
      <c r="AN53" s="166" t="s">
        <v>8</v>
      </c>
      <c r="AO53" s="172" t="s">
        <v>14</v>
      </c>
      <c r="AP53" s="25" t="s">
        <v>57</v>
      </c>
      <c r="AQ53" s="178" t="s">
        <v>14</v>
      </c>
      <c r="AR53" s="25" t="s">
        <v>54</v>
      </c>
      <c r="AS53" s="174" t="s">
        <v>14</v>
      </c>
      <c r="AT53" s="26" t="s">
        <v>9</v>
      </c>
      <c r="AU53" s="168" t="s">
        <v>14</v>
      </c>
      <c r="AV53" s="26" t="s">
        <v>11</v>
      </c>
      <c r="AW53" s="168" t="s">
        <v>14</v>
      </c>
      <c r="AX53" s="24" t="s">
        <v>55</v>
      </c>
      <c r="AY53" s="168" t="s">
        <v>14</v>
      </c>
      <c r="AZ53" s="166" t="s">
        <v>14</v>
      </c>
      <c r="BA53" s="176" t="s">
        <v>14</v>
      </c>
    </row>
    <row r="54" spans="1:53" x14ac:dyDescent="0.25">
      <c r="A54" s="161"/>
      <c r="B54" s="29">
        <f t="shared" si="5"/>
        <v>0</v>
      </c>
      <c r="C54" s="30">
        <f t="shared" si="6"/>
        <v>0</v>
      </c>
      <c r="D54" s="162">
        <f t="shared" si="7"/>
        <v>0</v>
      </c>
      <c r="E54" s="28">
        <f t="shared" si="8"/>
        <v>0</v>
      </c>
      <c r="F54" s="185">
        <f t="shared" si="9"/>
        <v>0</v>
      </c>
      <c r="G54" s="163">
        <f t="shared" si="10"/>
        <v>0</v>
      </c>
      <c r="H54" s="27">
        <f t="shared" si="11"/>
        <v>0</v>
      </c>
      <c r="I54" s="166" t="s">
        <v>23</v>
      </c>
      <c r="J54" s="177" t="s">
        <v>14</v>
      </c>
      <c r="K54" s="21"/>
      <c r="L54" s="166" t="s">
        <v>51</v>
      </c>
      <c r="M54" t="s">
        <v>187</v>
      </c>
      <c r="N54" t="s">
        <v>59</v>
      </c>
      <c r="O54" s="166" t="s">
        <v>2</v>
      </c>
      <c r="P54" s="176" t="s">
        <v>14</v>
      </c>
      <c r="Q54" s="166"/>
      <c r="R54" s="176"/>
      <c r="S54" s="176"/>
      <c r="T54" s="166" t="s">
        <v>3</v>
      </c>
      <c r="U54" s="176" t="s">
        <v>14</v>
      </c>
      <c r="V54" s="166" t="s">
        <v>0</v>
      </c>
      <c r="W54" s="176" t="s">
        <v>14</v>
      </c>
      <c r="X54" s="166" t="s">
        <v>24</v>
      </c>
      <c r="Y54" s="176" t="s">
        <v>14</v>
      </c>
      <c r="Z54" s="166" t="s">
        <v>52</v>
      </c>
      <c r="AA54" s="176" t="s">
        <v>14</v>
      </c>
      <c r="AB54" s="172" t="s">
        <v>6</v>
      </c>
      <c r="AC54" s="172" t="s">
        <v>14</v>
      </c>
      <c r="AD54" s="166" t="s">
        <v>4</v>
      </c>
      <c r="AE54" s="176" t="s">
        <v>14</v>
      </c>
      <c r="AF54" s="166" t="s">
        <v>5</v>
      </c>
      <c r="AG54" s="172" t="s">
        <v>14</v>
      </c>
      <c r="AH54" s="24" t="s">
        <v>50</v>
      </c>
      <c r="AI54" s="172" t="s">
        <v>14</v>
      </c>
      <c r="AJ54" s="166" t="s">
        <v>266</v>
      </c>
      <c r="AK54" s="165" t="s">
        <v>14</v>
      </c>
      <c r="AL54" s="166" t="s">
        <v>363</v>
      </c>
      <c r="AM54" s="168" t="s">
        <v>14</v>
      </c>
      <c r="AN54" s="166" t="s">
        <v>8</v>
      </c>
      <c r="AO54" s="172" t="s">
        <v>14</v>
      </c>
      <c r="AP54" s="25" t="s">
        <v>57</v>
      </c>
      <c r="AQ54" s="178" t="s">
        <v>14</v>
      </c>
      <c r="AR54" s="25" t="s">
        <v>54</v>
      </c>
      <c r="AS54" s="174" t="s">
        <v>14</v>
      </c>
      <c r="AT54" s="26" t="s">
        <v>9</v>
      </c>
      <c r="AU54" s="168" t="s">
        <v>14</v>
      </c>
      <c r="AV54" s="26" t="s">
        <v>11</v>
      </c>
      <c r="AW54" s="168" t="s">
        <v>14</v>
      </c>
      <c r="AX54" s="24" t="s">
        <v>55</v>
      </c>
      <c r="AY54" s="168" t="s">
        <v>14</v>
      </c>
      <c r="AZ54" s="166" t="s">
        <v>14</v>
      </c>
      <c r="BA54" s="176" t="s">
        <v>14</v>
      </c>
    </row>
    <row r="55" spans="1:53" x14ac:dyDescent="0.25">
      <c r="A55" s="161"/>
      <c r="B55" s="29">
        <f t="shared" si="5"/>
        <v>0</v>
      </c>
      <c r="C55" s="30">
        <f t="shared" si="6"/>
        <v>0</v>
      </c>
      <c r="D55" s="162">
        <f t="shared" si="7"/>
        <v>0</v>
      </c>
      <c r="E55" s="28">
        <f t="shared" si="8"/>
        <v>0</v>
      </c>
      <c r="F55" s="185">
        <f t="shared" si="9"/>
        <v>0</v>
      </c>
      <c r="G55" s="163">
        <f t="shared" si="10"/>
        <v>0</v>
      </c>
      <c r="H55" s="27">
        <f t="shared" si="11"/>
        <v>0</v>
      </c>
      <c r="I55" s="166" t="s">
        <v>23</v>
      </c>
      <c r="J55" s="177" t="s">
        <v>14</v>
      </c>
      <c r="K55" s="21"/>
      <c r="L55" s="166" t="s">
        <v>51</v>
      </c>
      <c r="M55" t="s">
        <v>359</v>
      </c>
      <c r="N55" t="s">
        <v>59</v>
      </c>
      <c r="O55" s="179" t="s">
        <v>2</v>
      </c>
      <c r="P55" s="180" t="s">
        <v>14</v>
      </c>
      <c r="Q55" s="179"/>
      <c r="R55" s="180"/>
      <c r="S55" s="180"/>
      <c r="T55" s="179" t="s">
        <v>3</v>
      </c>
      <c r="U55" s="180" t="s">
        <v>14</v>
      </c>
      <c r="V55" s="179" t="s">
        <v>0</v>
      </c>
      <c r="W55" s="180" t="s">
        <v>14</v>
      </c>
      <c r="X55" s="179" t="s">
        <v>24</v>
      </c>
      <c r="Y55" s="180" t="s">
        <v>14</v>
      </c>
      <c r="Z55" s="179" t="s">
        <v>52</v>
      </c>
      <c r="AA55" s="180" t="s">
        <v>14</v>
      </c>
      <c r="AB55" s="175" t="s">
        <v>6</v>
      </c>
      <c r="AC55" s="175" t="s">
        <v>14</v>
      </c>
      <c r="AD55" s="179" t="s">
        <v>4</v>
      </c>
      <c r="AE55" s="180" t="s">
        <v>14</v>
      </c>
      <c r="AF55" s="179" t="s">
        <v>5</v>
      </c>
      <c r="AG55" s="175" t="s">
        <v>14</v>
      </c>
      <c r="AH55" s="155" t="s">
        <v>50</v>
      </c>
      <c r="AI55" s="175" t="s">
        <v>14</v>
      </c>
      <c r="AJ55" s="166" t="s">
        <v>266</v>
      </c>
      <c r="AK55" s="181" t="s">
        <v>14</v>
      </c>
      <c r="AL55" s="166" t="s">
        <v>363</v>
      </c>
      <c r="AM55" s="178" t="s">
        <v>14</v>
      </c>
      <c r="AN55" s="179" t="s">
        <v>8</v>
      </c>
      <c r="AO55" s="175" t="s">
        <v>14</v>
      </c>
      <c r="AP55" s="156" t="s">
        <v>57</v>
      </c>
      <c r="AQ55" s="178" t="s">
        <v>14</v>
      </c>
      <c r="AR55" s="156" t="s">
        <v>54</v>
      </c>
      <c r="AS55" s="182" t="s">
        <v>14</v>
      </c>
      <c r="AT55" s="157" t="s">
        <v>9</v>
      </c>
      <c r="AU55" s="178" t="s">
        <v>14</v>
      </c>
      <c r="AV55" s="157" t="s">
        <v>11</v>
      </c>
      <c r="AW55" s="178" t="s">
        <v>14</v>
      </c>
      <c r="AX55" s="155" t="s">
        <v>55</v>
      </c>
      <c r="AY55" s="178" t="s">
        <v>14</v>
      </c>
      <c r="AZ55" s="179" t="s">
        <v>14</v>
      </c>
      <c r="BA55" s="180" t="s">
        <v>14</v>
      </c>
    </row>
    <row r="56" spans="1:53" x14ac:dyDescent="0.25">
      <c r="A56" s="161"/>
      <c r="B56" s="29">
        <f t="shared" si="5"/>
        <v>0</v>
      </c>
      <c r="C56" s="30">
        <f t="shared" si="6"/>
        <v>0</v>
      </c>
      <c r="D56" s="162">
        <f t="shared" si="7"/>
        <v>0</v>
      </c>
      <c r="E56" s="28">
        <f t="shared" si="8"/>
        <v>0</v>
      </c>
      <c r="F56" s="185">
        <f t="shared" si="9"/>
        <v>0</v>
      </c>
      <c r="G56" s="163">
        <f t="shared" si="10"/>
        <v>0</v>
      </c>
      <c r="H56" s="27">
        <f t="shared" si="11"/>
        <v>0</v>
      </c>
      <c r="I56" s="166" t="s">
        <v>23</v>
      </c>
      <c r="J56" s="177" t="s">
        <v>14</v>
      </c>
      <c r="K56" s="183"/>
      <c r="L56" s="166" t="s">
        <v>51</v>
      </c>
      <c r="M56" t="s">
        <v>249</v>
      </c>
      <c r="N56" s="21" t="s">
        <v>365</v>
      </c>
      <c r="O56" s="179" t="s">
        <v>2</v>
      </c>
      <c r="P56" s="180" t="s">
        <v>14</v>
      </c>
      <c r="Q56" s="179"/>
      <c r="R56" s="180"/>
      <c r="S56" s="180"/>
      <c r="T56" s="179" t="s">
        <v>3</v>
      </c>
      <c r="U56" s="180" t="s">
        <v>14</v>
      </c>
      <c r="V56" s="179" t="s">
        <v>0</v>
      </c>
      <c r="W56" s="180" t="s">
        <v>14</v>
      </c>
      <c r="X56" s="179" t="s">
        <v>24</v>
      </c>
      <c r="Y56" s="180" t="s">
        <v>14</v>
      </c>
      <c r="Z56" s="179" t="s">
        <v>52</v>
      </c>
      <c r="AA56" s="180" t="s">
        <v>14</v>
      </c>
      <c r="AB56" s="175" t="s">
        <v>6</v>
      </c>
      <c r="AC56" s="175" t="s">
        <v>14</v>
      </c>
      <c r="AD56" s="179" t="s">
        <v>4</v>
      </c>
      <c r="AE56" s="180" t="s">
        <v>14</v>
      </c>
      <c r="AF56" s="179" t="s">
        <v>5</v>
      </c>
      <c r="AG56" s="175" t="s">
        <v>14</v>
      </c>
      <c r="AH56" s="155" t="s">
        <v>50</v>
      </c>
      <c r="AI56" s="175" t="s">
        <v>14</v>
      </c>
      <c r="AJ56" s="166" t="s">
        <v>266</v>
      </c>
      <c r="AK56" s="181" t="s">
        <v>14</v>
      </c>
      <c r="AL56" s="166" t="s">
        <v>363</v>
      </c>
      <c r="AM56" s="178" t="s">
        <v>14</v>
      </c>
      <c r="AN56" s="179" t="s">
        <v>8</v>
      </c>
      <c r="AO56" s="175" t="s">
        <v>14</v>
      </c>
      <c r="AP56" s="156" t="s">
        <v>57</v>
      </c>
      <c r="AQ56" s="178" t="s">
        <v>14</v>
      </c>
      <c r="AR56" s="156" t="s">
        <v>54</v>
      </c>
      <c r="AS56" s="182" t="s">
        <v>14</v>
      </c>
      <c r="AT56" s="157" t="s">
        <v>9</v>
      </c>
      <c r="AU56" s="178" t="s">
        <v>14</v>
      </c>
      <c r="AV56" s="157" t="s">
        <v>11</v>
      </c>
      <c r="AW56" s="178" t="s">
        <v>14</v>
      </c>
      <c r="AX56" s="155" t="s">
        <v>55</v>
      </c>
      <c r="AY56" s="178" t="s">
        <v>14</v>
      </c>
      <c r="AZ56" s="179" t="s">
        <v>14</v>
      </c>
      <c r="BA56" s="180" t="s">
        <v>14</v>
      </c>
    </row>
    <row r="57" spans="1:53" x14ac:dyDescent="0.25">
      <c r="A57" s="161"/>
      <c r="B57" s="29">
        <f t="shared" si="5"/>
        <v>0</v>
      </c>
      <c r="C57" s="30">
        <f t="shared" si="6"/>
        <v>0</v>
      </c>
      <c r="D57" s="162">
        <f t="shared" si="7"/>
        <v>0</v>
      </c>
      <c r="E57" s="28">
        <f t="shared" si="8"/>
        <v>0</v>
      </c>
      <c r="F57" s="185">
        <f t="shared" si="9"/>
        <v>0</v>
      </c>
      <c r="G57" s="163">
        <f t="shared" si="10"/>
        <v>0</v>
      </c>
      <c r="H57" s="27">
        <f t="shared" si="11"/>
        <v>0</v>
      </c>
      <c r="I57" s="166" t="s">
        <v>23</v>
      </c>
      <c r="J57" s="177" t="s">
        <v>14</v>
      </c>
      <c r="K57" s="183"/>
      <c r="L57" s="166" t="s">
        <v>51</v>
      </c>
      <c r="M57" t="s">
        <v>350</v>
      </c>
      <c r="N57" t="s">
        <v>59</v>
      </c>
      <c r="O57" s="179" t="s">
        <v>2</v>
      </c>
      <c r="P57" s="180" t="s">
        <v>14</v>
      </c>
      <c r="Q57" s="179"/>
      <c r="R57" s="180"/>
      <c r="S57" s="180"/>
      <c r="T57" s="179" t="s">
        <v>3</v>
      </c>
      <c r="U57" s="180" t="s">
        <v>14</v>
      </c>
      <c r="V57" s="179" t="s">
        <v>0</v>
      </c>
      <c r="W57" s="180" t="s">
        <v>14</v>
      </c>
      <c r="X57" s="179" t="s">
        <v>24</v>
      </c>
      <c r="Y57" s="180" t="s">
        <v>14</v>
      </c>
      <c r="Z57" s="179" t="s">
        <v>52</v>
      </c>
      <c r="AA57" s="180" t="s">
        <v>14</v>
      </c>
      <c r="AB57" s="175" t="s">
        <v>6</v>
      </c>
      <c r="AC57" s="175" t="s">
        <v>14</v>
      </c>
      <c r="AD57" s="179" t="s">
        <v>4</v>
      </c>
      <c r="AE57" s="180" t="s">
        <v>14</v>
      </c>
      <c r="AF57" s="179" t="s">
        <v>5</v>
      </c>
      <c r="AG57" s="175" t="s">
        <v>14</v>
      </c>
      <c r="AH57" s="155" t="s">
        <v>50</v>
      </c>
      <c r="AI57" s="175" t="s">
        <v>14</v>
      </c>
      <c r="AJ57" s="166" t="s">
        <v>266</v>
      </c>
      <c r="AK57" s="181" t="s">
        <v>14</v>
      </c>
      <c r="AL57" s="166" t="s">
        <v>363</v>
      </c>
      <c r="AM57" s="178" t="s">
        <v>14</v>
      </c>
      <c r="AN57" s="179" t="s">
        <v>8</v>
      </c>
      <c r="AO57" s="175" t="s">
        <v>14</v>
      </c>
      <c r="AP57" s="156" t="s">
        <v>57</v>
      </c>
      <c r="AQ57" s="178" t="s">
        <v>14</v>
      </c>
      <c r="AR57" s="156" t="s">
        <v>54</v>
      </c>
      <c r="AS57" s="182" t="s">
        <v>14</v>
      </c>
      <c r="AT57" s="157" t="s">
        <v>9</v>
      </c>
      <c r="AU57" s="178" t="s">
        <v>14</v>
      </c>
      <c r="AV57" s="157" t="s">
        <v>11</v>
      </c>
      <c r="AW57" s="178" t="s">
        <v>14</v>
      </c>
      <c r="AX57" s="155" t="s">
        <v>55</v>
      </c>
      <c r="AY57" s="178" t="s">
        <v>14</v>
      </c>
      <c r="AZ57" s="179" t="s">
        <v>14</v>
      </c>
      <c r="BA57" s="180" t="s">
        <v>14</v>
      </c>
    </row>
    <row r="58" spans="1:53" x14ac:dyDescent="0.25">
      <c r="A58" s="161"/>
      <c r="B58" s="29">
        <f t="shared" si="5"/>
        <v>0</v>
      </c>
      <c r="C58" s="30">
        <f t="shared" si="6"/>
        <v>0</v>
      </c>
      <c r="D58" s="162">
        <f t="shared" si="7"/>
        <v>0</v>
      </c>
      <c r="E58" s="28">
        <f t="shared" si="8"/>
        <v>0</v>
      </c>
      <c r="F58" s="185">
        <f t="shared" si="9"/>
        <v>0</v>
      </c>
      <c r="G58" s="163">
        <f t="shared" si="10"/>
        <v>0</v>
      </c>
      <c r="H58" s="27">
        <f t="shared" si="11"/>
        <v>0</v>
      </c>
      <c r="I58" s="166" t="s">
        <v>23</v>
      </c>
      <c r="J58" s="177" t="s">
        <v>14</v>
      </c>
      <c r="K58" s="183"/>
      <c r="L58" s="166" t="s">
        <v>51</v>
      </c>
      <c r="M58" t="s">
        <v>368</v>
      </c>
      <c r="N58" s="21" t="s">
        <v>107</v>
      </c>
      <c r="O58" s="179" t="s">
        <v>2</v>
      </c>
      <c r="P58" s="180" t="s">
        <v>14</v>
      </c>
      <c r="Q58" s="179"/>
      <c r="R58" s="180"/>
      <c r="S58" s="180"/>
      <c r="T58" s="179" t="s">
        <v>3</v>
      </c>
      <c r="U58" s="180" t="s">
        <v>14</v>
      </c>
      <c r="V58" s="179" t="s">
        <v>0</v>
      </c>
      <c r="W58" s="180" t="s">
        <v>14</v>
      </c>
      <c r="X58" s="179" t="s">
        <v>24</v>
      </c>
      <c r="Y58" s="180" t="s">
        <v>14</v>
      </c>
      <c r="Z58" s="179" t="s">
        <v>52</v>
      </c>
      <c r="AA58" s="180" t="s">
        <v>14</v>
      </c>
      <c r="AB58" s="175" t="s">
        <v>6</v>
      </c>
      <c r="AC58" s="175" t="s">
        <v>14</v>
      </c>
      <c r="AD58" s="179" t="s">
        <v>4</v>
      </c>
      <c r="AE58" s="180" t="s">
        <v>14</v>
      </c>
      <c r="AF58" s="179" t="s">
        <v>5</v>
      </c>
      <c r="AG58" s="175" t="s">
        <v>14</v>
      </c>
      <c r="AH58" s="155" t="s">
        <v>50</v>
      </c>
      <c r="AI58" s="175" t="s">
        <v>14</v>
      </c>
      <c r="AJ58" s="166" t="s">
        <v>266</v>
      </c>
      <c r="AK58" s="181" t="s">
        <v>14</v>
      </c>
      <c r="AL58" s="166" t="s">
        <v>363</v>
      </c>
      <c r="AM58" s="178" t="s">
        <v>14</v>
      </c>
      <c r="AN58" s="179" t="s">
        <v>8</v>
      </c>
      <c r="AO58" s="175" t="s">
        <v>14</v>
      </c>
      <c r="AP58" s="156" t="s">
        <v>57</v>
      </c>
      <c r="AQ58" s="178" t="s">
        <v>14</v>
      </c>
      <c r="AR58" s="156" t="s">
        <v>54</v>
      </c>
      <c r="AS58" s="182" t="s">
        <v>14</v>
      </c>
      <c r="AT58" s="157" t="s">
        <v>9</v>
      </c>
      <c r="AU58" s="178" t="s">
        <v>14</v>
      </c>
      <c r="AV58" s="157" t="s">
        <v>11</v>
      </c>
      <c r="AW58" s="178" t="s">
        <v>14</v>
      </c>
      <c r="AX58" s="155" t="s">
        <v>55</v>
      </c>
      <c r="AY58" s="178" t="s">
        <v>14</v>
      </c>
      <c r="AZ58" s="179" t="s">
        <v>14</v>
      </c>
      <c r="BA58" s="180" t="s">
        <v>14</v>
      </c>
    </row>
    <row r="59" spans="1:53" x14ac:dyDescent="0.25">
      <c r="A59" s="161"/>
      <c r="B59" s="29">
        <f t="shared" si="5"/>
        <v>0</v>
      </c>
      <c r="C59" s="30">
        <f t="shared" si="6"/>
        <v>0</v>
      </c>
      <c r="D59" s="162">
        <f t="shared" si="7"/>
        <v>0</v>
      </c>
      <c r="E59" s="28">
        <f t="shared" si="8"/>
        <v>0</v>
      </c>
      <c r="F59" s="185">
        <f t="shared" si="9"/>
        <v>0</v>
      </c>
      <c r="G59" s="163">
        <f t="shared" si="10"/>
        <v>0</v>
      </c>
      <c r="H59" s="27">
        <f t="shared" si="11"/>
        <v>0</v>
      </c>
      <c r="I59" s="166" t="s">
        <v>23</v>
      </c>
      <c r="J59" s="177" t="s">
        <v>14</v>
      </c>
      <c r="K59" s="183"/>
      <c r="L59" s="166" t="s">
        <v>51</v>
      </c>
      <c r="M59" t="s">
        <v>360</v>
      </c>
      <c r="N59" t="s">
        <v>59</v>
      </c>
      <c r="O59" s="179" t="s">
        <v>2</v>
      </c>
      <c r="P59" s="180" t="s">
        <v>14</v>
      </c>
      <c r="Q59" s="179"/>
      <c r="R59" s="180"/>
      <c r="S59" s="180"/>
      <c r="T59" s="179" t="s">
        <v>3</v>
      </c>
      <c r="U59" s="180" t="s">
        <v>14</v>
      </c>
      <c r="V59" s="179" t="s">
        <v>0</v>
      </c>
      <c r="W59" s="180" t="s">
        <v>14</v>
      </c>
      <c r="X59" s="179" t="s">
        <v>24</v>
      </c>
      <c r="Y59" s="180" t="s">
        <v>14</v>
      </c>
      <c r="Z59" s="179" t="s">
        <v>52</v>
      </c>
      <c r="AA59" s="180" t="s">
        <v>14</v>
      </c>
      <c r="AB59" s="175" t="s">
        <v>6</v>
      </c>
      <c r="AC59" s="175" t="s">
        <v>14</v>
      </c>
      <c r="AD59" s="179" t="s">
        <v>4</v>
      </c>
      <c r="AE59" s="180" t="s">
        <v>14</v>
      </c>
      <c r="AF59" s="179" t="s">
        <v>5</v>
      </c>
      <c r="AG59" s="175" t="s">
        <v>14</v>
      </c>
      <c r="AH59" s="155" t="s">
        <v>50</v>
      </c>
      <c r="AI59" s="175" t="s">
        <v>14</v>
      </c>
      <c r="AJ59" s="166" t="s">
        <v>266</v>
      </c>
      <c r="AK59" s="181" t="s">
        <v>14</v>
      </c>
      <c r="AL59" s="166" t="s">
        <v>363</v>
      </c>
      <c r="AM59" s="178" t="s">
        <v>14</v>
      </c>
      <c r="AN59" s="179" t="s">
        <v>8</v>
      </c>
      <c r="AO59" s="175" t="s">
        <v>14</v>
      </c>
      <c r="AP59" s="156" t="s">
        <v>57</v>
      </c>
      <c r="AQ59" s="178" t="s">
        <v>14</v>
      </c>
      <c r="AR59" s="156" t="s">
        <v>54</v>
      </c>
      <c r="AS59" s="182" t="s">
        <v>14</v>
      </c>
      <c r="AT59" s="157" t="s">
        <v>9</v>
      </c>
      <c r="AU59" s="178" t="s">
        <v>14</v>
      </c>
      <c r="AV59" s="157" t="s">
        <v>11</v>
      </c>
      <c r="AW59" s="178" t="s">
        <v>14</v>
      </c>
      <c r="AX59" s="155" t="s">
        <v>55</v>
      </c>
      <c r="AY59" s="178" t="s">
        <v>14</v>
      </c>
      <c r="AZ59" s="179" t="s">
        <v>14</v>
      </c>
      <c r="BA59" s="180" t="s">
        <v>14</v>
      </c>
    </row>
    <row r="60" spans="1:53" x14ac:dyDescent="0.25">
      <c r="A60" s="161"/>
      <c r="B60" s="29">
        <f t="shared" si="5"/>
        <v>0</v>
      </c>
      <c r="C60" s="30">
        <f t="shared" si="6"/>
        <v>0</v>
      </c>
      <c r="D60" s="162">
        <f t="shared" si="7"/>
        <v>0</v>
      </c>
      <c r="E60" s="28">
        <f t="shared" si="8"/>
        <v>0</v>
      </c>
      <c r="F60" s="185">
        <f t="shared" si="9"/>
        <v>0</v>
      </c>
      <c r="G60" s="163">
        <f t="shared" si="10"/>
        <v>0</v>
      </c>
      <c r="H60" s="27">
        <f t="shared" si="11"/>
        <v>0</v>
      </c>
      <c r="I60" s="166" t="s">
        <v>23</v>
      </c>
      <c r="J60" s="177" t="s">
        <v>14</v>
      </c>
      <c r="K60" s="168"/>
      <c r="L60" s="166" t="s">
        <v>51</v>
      </c>
      <c r="M60" t="s">
        <v>361</v>
      </c>
      <c r="N60" t="s">
        <v>59</v>
      </c>
      <c r="O60" s="179" t="s">
        <v>2</v>
      </c>
      <c r="P60" s="180" t="s">
        <v>14</v>
      </c>
      <c r="Q60" s="179"/>
      <c r="R60" s="180"/>
      <c r="S60" s="180"/>
      <c r="T60" s="179" t="s">
        <v>3</v>
      </c>
      <c r="U60" s="180" t="s">
        <v>14</v>
      </c>
      <c r="V60" s="179" t="s">
        <v>0</v>
      </c>
      <c r="W60" s="180" t="s">
        <v>14</v>
      </c>
      <c r="X60" s="179" t="s">
        <v>24</v>
      </c>
      <c r="Y60" s="180" t="s">
        <v>14</v>
      </c>
      <c r="Z60" s="179" t="s">
        <v>52</v>
      </c>
      <c r="AA60" s="180" t="s">
        <v>14</v>
      </c>
      <c r="AB60" s="175" t="s">
        <v>6</v>
      </c>
      <c r="AC60" s="175" t="s">
        <v>14</v>
      </c>
      <c r="AD60" s="179" t="s">
        <v>4</v>
      </c>
      <c r="AE60" s="180" t="s">
        <v>14</v>
      </c>
      <c r="AF60" s="179" t="s">
        <v>5</v>
      </c>
      <c r="AG60" s="175" t="s">
        <v>14</v>
      </c>
      <c r="AH60" s="155" t="s">
        <v>50</v>
      </c>
      <c r="AI60" s="175" t="s">
        <v>14</v>
      </c>
      <c r="AJ60" s="166" t="s">
        <v>266</v>
      </c>
      <c r="AK60" s="181" t="s">
        <v>14</v>
      </c>
      <c r="AL60" s="166" t="s">
        <v>363</v>
      </c>
      <c r="AM60" s="178" t="s">
        <v>14</v>
      </c>
      <c r="AN60" s="179" t="s">
        <v>8</v>
      </c>
      <c r="AO60" s="175" t="s">
        <v>14</v>
      </c>
      <c r="AP60" s="156" t="s">
        <v>57</v>
      </c>
      <c r="AQ60" s="178" t="s">
        <v>14</v>
      </c>
      <c r="AR60" s="156" t="s">
        <v>54</v>
      </c>
      <c r="AS60" s="182" t="s">
        <v>14</v>
      </c>
      <c r="AT60" s="157" t="s">
        <v>9</v>
      </c>
      <c r="AU60" s="178" t="s">
        <v>14</v>
      </c>
      <c r="AV60" s="157" t="s">
        <v>11</v>
      </c>
      <c r="AW60" s="178" t="s">
        <v>14</v>
      </c>
      <c r="AX60" s="155" t="s">
        <v>55</v>
      </c>
      <c r="AY60" s="178" t="s">
        <v>14</v>
      </c>
      <c r="AZ60" s="179" t="s">
        <v>14</v>
      </c>
      <c r="BA60" s="180" t="s">
        <v>14</v>
      </c>
    </row>
    <row r="61" spans="1:53" x14ac:dyDescent="0.25">
      <c r="A61" s="161"/>
      <c r="B61" s="29">
        <f t="shared" si="5"/>
        <v>0</v>
      </c>
      <c r="C61" s="30">
        <f t="shared" si="6"/>
        <v>0</v>
      </c>
      <c r="D61" s="162">
        <f t="shared" si="7"/>
        <v>0</v>
      </c>
      <c r="E61" s="28">
        <f t="shared" si="8"/>
        <v>0</v>
      </c>
      <c r="F61" s="185">
        <f t="shared" si="9"/>
        <v>0</v>
      </c>
      <c r="G61" s="163">
        <f t="shared" si="10"/>
        <v>0</v>
      </c>
      <c r="H61" s="27">
        <f t="shared" si="11"/>
        <v>0</v>
      </c>
      <c r="I61" s="166" t="s">
        <v>23</v>
      </c>
      <c r="J61" s="177" t="s">
        <v>14</v>
      </c>
      <c r="K61" s="168"/>
      <c r="L61" s="166" t="s">
        <v>51</v>
      </c>
      <c r="M61" t="s">
        <v>140</v>
      </c>
      <c r="N61" t="s">
        <v>59</v>
      </c>
      <c r="O61" s="179" t="s">
        <v>2</v>
      </c>
      <c r="P61" s="180" t="s">
        <v>14</v>
      </c>
      <c r="Q61" s="179"/>
      <c r="R61" s="180"/>
      <c r="S61" s="180"/>
      <c r="T61" s="179" t="s">
        <v>3</v>
      </c>
      <c r="U61" s="180" t="s">
        <v>14</v>
      </c>
      <c r="V61" s="179" t="s">
        <v>0</v>
      </c>
      <c r="W61" s="180" t="s">
        <v>14</v>
      </c>
      <c r="X61" s="179" t="s">
        <v>24</v>
      </c>
      <c r="Y61" s="180" t="s">
        <v>14</v>
      </c>
      <c r="Z61" s="179" t="s">
        <v>52</v>
      </c>
      <c r="AA61" s="180" t="s">
        <v>14</v>
      </c>
      <c r="AB61" s="175" t="s">
        <v>6</v>
      </c>
      <c r="AC61" s="175" t="s">
        <v>14</v>
      </c>
      <c r="AD61" s="179" t="s">
        <v>4</v>
      </c>
      <c r="AE61" s="180" t="s">
        <v>14</v>
      </c>
      <c r="AF61" s="179" t="s">
        <v>5</v>
      </c>
      <c r="AG61" s="175" t="s">
        <v>14</v>
      </c>
      <c r="AH61" s="155" t="s">
        <v>50</v>
      </c>
      <c r="AI61" s="175" t="s">
        <v>14</v>
      </c>
      <c r="AJ61" s="166" t="s">
        <v>266</v>
      </c>
      <c r="AK61" s="181" t="s">
        <v>14</v>
      </c>
      <c r="AL61" s="166" t="s">
        <v>363</v>
      </c>
      <c r="AM61" s="178" t="s">
        <v>14</v>
      </c>
      <c r="AN61" s="179" t="s">
        <v>8</v>
      </c>
      <c r="AO61" s="175" t="s">
        <v>14</v>
      </c>
      <c r="AP61" s="156" t="s">
        <v>57</v>
      </c>
      <c r="AQ61" s="178" t="s">
        <v>14</v>
      </c>
      <c r="AR61" s="156" t="s">
        <v>54</v>
      </c>
      <c r="AS61" s="182" t="s">
        <v>14</v>
      </c>
      <c r="AT61" s="157" t="s">
        <v>9</v>
      </c>
      <c r="AU61" s="178" t="s">
        <v>14</v>
      </c>
      <c r="AV61" s="157" t="s">
        <v>11</v>
      </c>
      <c r="AW61" s="178" t="s">
        <v>14</v>
      </c>
      <c r="AX61" s="155" t="s">
        <v>55</v>
      </c>
      <c r="AY61" s="178" t="s">
        <v>14</v>
      </c>
      <c r="AZ61" s="179" t="s">
        <v>14</v>
      </c>
      <c r="BA61" s="180" t="s">
        <v>14</v>
      </c>
    </row>
    <row r="62" spans="1:53" x14ac:dyDescent="0.25">
      <c r="A62" s="161"/>
      <c r="B62" s="29">
        <f t="shared" si="5"/>
        <v>0</v>
      </c>
      <c r="C62" s="30">
        <f t="shared" si="6"/>
        <v>0</v>
      </c>
      <c r="D62" s="162">
        <f t="shared" si="7"/>
        <v>0</v>
      </c>
      <c r="E62" s="28">
        <f t="shared" si="8"/>
        <v>0</v>
      </c>
      <c r="F62" s="185">
        <f t="shared" si="9"/>
        <v>0</v>
      </c>
      <c r="G62" s="163">
        <f t="shared" si="10"/>
        <v>0</v>
      </c>
      <c r="H62" s="27">
        <f t="shared" si="11"/>
        <v>0</v>
      </c>
      <c r="I62" s="166" t="s">
        <v>23</v>
      </c>
      <c r="J62" s="177" t="s">
        <v>14</v>
      </c>
      <c r="K62" s="168"/>
      <c r="L62" s="166" t="s">
        <v>51</v>
      </c>
      <c r="M62" t="s">
        <v>189</v>
      </c>
      <c r="N62" t="s">
        <v>59</v>
      </c>
      <c r="O62" s="179" t="s">
        <v>2</v>
      </c>
      <c r="P62" s="180" t="s">
        <v>14</v>
      </c>
      <c r="Q62" s="179"/>
      <c r="R62" s="180"/>
      <c r="S62" s="180"/>
      <c r="T62" s="179" t="s">
        <v>3</v>
      </c>
      <c r="U62" s="180" t="s">
        <v>14</v>
      </c>
      <c r="V62" s="179" t="s">
        <v>0</v>
      </c>
      <c r="W62" s="180" t="s">
        <v>14</v>
      </c>
      <c r="X62" s="179" t="s">
        <v>24</v>
      </c>
      <c r="Y62" s="180" t="s">
        <v>14</v>
      </c>
      <c r="Z62" s="179" t="s">
        <v>52</v>
      </c>
      <c r="AA62" s="180" t="s">
        <v>14</v>
      </c>
      <c r="AB62" s="175" t="s">
        <v>6</v>
      </c>
      <c r="AC62" s="175" t="s">
        <v>14</v>
      </c>
      <c r="AD62" s="179" t="s">
        <v>4</v>
      </c>
      <c r="AE62" s="180" t="s">
        <v>14</v>
      </c>
      <c r="AF62" s="179" t="s">
        <v>5</v>
      </c>
      <c r="AG62" s="175" t="s">
        <v>14</v>
      </c>
      <c r="AH62" s="155" t="s">
        <v>50</v>
      </c>
      <c r="AI62" s="175" t="s">
        <v>14</v>
      </c>
      <c r="AJ62" s="166" t="s">
        <v>266</v>
      </c>
      <c r="AK62" s="181" t="s">
        <v>14</v>
      </c>
      <c r="AL62" s="166" t="s">
        <v>363</v>
      </c>
      <c r="AM62" s="178" t="s">
        <v>14</v>
      </c>
      <c r="AN62" s="179" t="s">
        <v>8</v>
      </c>
      <c r="AO62" s="175" t="s">
        <v>14</v>
      </c>
      <c r="AP62" s="156" t="s">
        <v>57</v>
      </c>
      <c r="AQ62" s="178" t="s">
        <v>14</v>
      </c>
      <c r="AR62" s="156" t="s">
        <v>54</v>
      </c>
      <c r="AS62" s="182" t="s">
        <v>14</v>
      </c>
      <c r="AT62" s="157" t="s">
        <v>9</v>
      </c>
      <c r="AU62" s="178" t="s">
        <v>14</v>
      </c>
      <c r="AV62" s="157" t="s">
        <v>11</v>
      </c>
      <c r="AW62" s="178" t="s">
        <v>14</v>
      </c>
      <c r="AX62" s="155" t="s">
        <v>55</v>
      </c>
      <c r="AY62" s="178" t="s">
        <v>14</v>
      </c>
      <c r="AZ62" s="179" t="s">
        <v>14</v>
      </c>
      <c r="BA62" s="180" t="s">
        <v>14</v>
      </c>
    </row>
    <row r="63" spans="1:53" x14ac:dyDescent="0.25">
      <c r="A63" s="161"/>
      <c r="B63" s="29">
        <f t="shared" si="5"/>
        <v>0</v>
      </c>
      <c r="C63" s="30">
        <f t="shared" si="6"/>
        <v>0</v>
      </c>
      <c r="D63" s="162">
        <f t="shared" si="7"/>
        <v>0</v>
      </c>
      <c r="E63" s="28">
        <f t="shared" si="8"/>
        <v>0</v>
      </c>
      <c r="F63" s="185">
        <f t="shared" si="9"/>
        <v>0</v>
      </c>
      <c r="G63" s="163">
        <f t="shared" si="10"/>
        <v>0</v>
      </c>
      <c r="H63" s="27">
        <f t="shared" si="11"/>
        <v>0</v>
      </c>
      <c r="I63" s="166" t="s">
        <v>23</v>
      </c>
      <c r="J63" s="177" t="s">
        <v>14</v>
      </c>
      <c r="K63" s="168"/>
      <c r="L63" s="166" t="s">
        <v>51</v>
      </c>
      <c r="M63" t="s">
        <v>141</v>
      </c>
      <c r="N63" t="s">
        <v>59</v>
      </c>
      <c r="O63" s="179" t="s">
        <v>2</v>
      </c>
      <c r="P63" s="180" t="s">
        <v>14</v>
      </c>
      <c r="Q63" s="179"/>
      <c r="R63" s="180"/>
      <c r="S63" s="180"/>
      <c r="T63" s="179" t="s">
        <v>3</v>
      </c>
      <c r="U63" s="180" t="s">
        <v>14</v>
      </c>
      <c r="V63" s="179" t="s">
        <v>0</v>
      </c>
      <c r="W63" s="180" t="s">
        <v>14</v>
      </c>
      <c r="X63" s="179" t="s">
        <v>24</v>
      </c>
      <c r="Y63" s="180" t="s">
        <v>14</v>
      </c>
      <c r="Z63" s="179" t="s">
        <v>52</v>
      </c>
      <c r="AA63" s="180" t="s">
        <v>14</v>
      </c>
      <c r="AB63" s="175" t="s">
        <v>6</v>
      </c>
      <c r="AC63" s="175" t="s">
        <v>14</v>
      </c>
      <c r="AD63" s="179" t="s">
        <v>4</v>
      </c>
      <c r="AE63" s="180" t="s">
        <v>14</v>
      </c>
      <c r="AF63" s="179" t="s">
        <v>5</v>
      </c>
      <c r="AG63" s="175" t="s">
        <v>14</v>
      </c>
      <c r="AH63" s="155" t="s">
        <v>50</v>
      </c>
      <c r="AI63" s="175" t="s">
        <v>14</v>
      </c>
      <c r="AJ63" s="166" t="s">
        <v>266</v>
      </c>
      <c r="AK63" s="181" t="s">
        <v>14</v>
      </c>
      <c r="AL63" s="166" t="s">
        <v>363</v>
      </c>
      <c r="AM63" s="178" t="s">
        <v>14</v>
      </c>
      <c r="AN63" s="179" t="s">
        <v>8</v>
      </c>
      <c r="AO63" s="175" t="s">
        <v>14</v>
      </c>
      <c r="AP63" s="156" t="s">
        <v>57</v>
      </c>
      <c r="AQ63" s="178" t="s">
        <v>14</v>
      </c>
      <c r="AR63" s="156" t="s">
        <v>54</v>
      </c>
      <c r="AS63" s="182" t="s">
        <v>14</v>
      </c>
      <c r="AT63" s="157" t="s">
        <v>9</v>
      </c>
      <c r="AU63" s="178" t="s">
        <v>14</v>
      </c>
      <c r="AV63" s="157" t="s">
        <v>11</v>
      </c>
      <c r="AW63" s="178" t="s">
        <v>14</v>
      </c>
      <c r="AX63" s="155" t="s">
        <v>55</v>
      </c>
      <c r="AY63" s="178" t="s">
        <v>14</v>
      </c>
      <c r="AZ63" s="179" t="s">
        <v>14</v>
      </c>
      <c r="BA63" s="180" t="s">
        <v>14</v>
      </c>
    </row>
    <row r="64" spans="1:53" x14ac:dyDescent="0.25">
      <c r="A64" s="161"/>
      <c r="B64" s="29">
        <f t="shared" si="5"/>
        <v>0</v>
      </c>
      <c r="C64" s="30">
        <f t="shared" si="6"/>
        <v>0</v>
      </c>
      <c r="D64" s="162">
        <f t="shared" si="7"/>
        <v>0</v>
      </c>
      <c r="E64" s="28">
        <f t="shared" si="8"/>
        <v>0</v>
      </c>
      <c r="F64" s="185">
        <f t="shared" si="9"/>
        <v>0</v>
      </c>
      <c r="G64" s="163">
        <f t="shared" si="10"/>
        <v>0</v>
      </c>
      <c r="H64" s="27">
        <f t="shared" si="11"/>
        <v>0</v>
      </c>
      <c r="I64" s="166" t="s">
        <v>23</v>
      </c>
      <c r="J64" s="177" t="s">
        <v>14</v>
      </c>
      <c r="K64" s="168"/>
      <c r="L64" s="166" t="s">
        <v>51</v>
      </c>
      <c r="M64" t="s">
        <v>362</v>
      </c>
      <c r="N64" t="s">
        <v>59</v>
      </c>
      <c r="O64" s="179" t="s">
        <v>2</v>
      </c>
      <c r="P64" s="180" t="s">
        <v>14</v>
      </c>
      <c r="Q64" s="179"/>
      <c r="R64" s="180"/>
      <c r="S64" s="180"/>
      <c r="T64" s="179" t="s">
        <v>3</v>
      </c>
      <c r="U64" s="180" t="s">
        <v>14</v>
      </c>
      <c r="V64" s="179" t="s">
        <v>0</v>
      </c>
      <c r="W64" s="180" t="s">
        <v>14</v>
      </c>
      <c r="X64" s="179" t="s">
        <v>24</v>
      </c>
      <c r="Y64" s="180" t="s">
        <v>14</v>
      </c>
      <c r="Z64" s="179" t="s">
        <v>52</v>
      </c>
      <c r="AA64" s="180" t="s">
        <v>14</v>
      </c>
      <c r="AB64" s="175" t="s">
        <v>6</v>
      </c>
      <c r="AC64" s="175" t="s">
        <v>14</v>
      </c>
      <c r="AD64" s="179" t="s">
        <v>4</v>
      </c>
      <c r="AE64" s="180" t="s">
        <v>14</v>
      </c>
      <c r="AF64" s="179" t="s">
        <v>5</v>
      </c>
      <c r="AG64" s="175" t="s">
        <v>14</v>
      </c>
      <c r="AH64" s="155" t="s">
        <v>50</v>
      </c>
      <c r="AI64" s="175" t="s">
        <v>14</v>
      </c>
      <c r="AJ64" s="166" t="s">
        <v>266</v>
      </c>
      <c r="AK64" s="181" t="s">
        <v>14</v>
      </c>
      <c r="AL64" s="166" t="s">
        <v>363</v>
      </c>
      <c r="AM64" s="178" t="s">
        <v>14</v>
      </c>
      <c r="AN64" s="179" t="s">
        <v>8</v>
      </c>
      <c r="AO64" s="175" t="s">
        <v>14</v>
      </c>
      <c r="AP64" s="156" t="s">
        <v>57</v>
      </c>
      <c r="AQ64" s="178" t="s">
        <v>14</v>
      </c>
      <c r="AR64" s="156" t="s">
        <v>54</v>
      </c>
      <c r="AS64" s="182" t="s">
        <v>14</v>
      </c>
      <c r="AT64" s="157" t="s">
        <v>9</v>
      </c>
      <c r="AU64" s="178" t="s">
        <v>14</v>
      </c>
      <c r="AV64" s="157" t="s">
        <v>11</v>
      </c>
      <c r="AW64" s="178" t="s">
        <v>14</v>
      </c>
      <c r="AX64" s="155" t="s">
        <v>55</v>
      </c>
      <c r="AY64" s="178" t="s">
        <v>14</v>
      </c>
      <c r="AZ64" s="179" t="s">
        <v>14</v>
      </c>
      <c r="BA64" s="180" t="s">
        <v>14</v>
      </c>
    </row>
    <row r="65" spans="1:53" x14ac:dyDescent="0.25">
      <c r="A65" s="161"/>
      <c r="B65" s="29">
        <f t="shared" si="5"/>
        <v>0</v>
      </c>
      <c r="C65" s="30">
        <f t="shared" si="6"/>
        <v>0</v>
      </c>
      <c r="D65" s="162">
        <f t="shared" si="7"/>
        <v>0</v>
      </c>
      <c r="E65" s="28">
        <f t="shared" si="8"/>
        <v>0</v>
      </c>
      <c r="F65" s="185">
        <f t="shared" si="9"/>
        <v>0</v>
      </c>
      <c r="G65" s="163">
        <f t="shared" si="10"/>
        <v>0</v>
      </c>
      <c r="H65" s="27">
        <f t="shared" si="11"/>
        <v>0</v>
      </c>
      <c r="I65" s="166" t="s">
        <v>23</v>
      </c>
      <c r="J65" s="177" t="s">
        <v>14</v>
      </c>
      <c r="K65" s="168"/>
      <c r="L65" s="166" t="s">
        <v>51</v>
      </c>
      <c r="M65" t="s">
        <v>251</v>
      </c>
      <c r="N65" s="21" t="s">
        <v>72</v>
      </c>
      <c r="O65" s="179" t="s">
        <v>2</v>
      </c>
      <c r="P65" s="180" t="s">
        <v>14</v>
      </c>
      <c r="Q65" s="179"/>
      <c r="R65" s="180"/>
      <c r="S65" s="180"/>
      <c r="T65" s="179" t="s">
        <v>3</v>
      </c>
      <c r="U65" s="180" t="s">
        <v>14</v>
      </c>
      <c r="V65" s="179" t="s">
        <v>0</v>
      </c>
      <c r="W65" s="180" t="s">
        <v>14</v>
      </c>
      <c r="X65" s="179" t="s">
        <v>24</v>
      </c>
      <c r="Y65" s="180" t="s">
        <v>14</v>
      </c>
      <c r="Z65" s="179" t="s">
        <v>52</v>
      </c>
      <c r="AA65" s="180" t="s">
        <v>14</v>
      </c>
      <c r="AB65" s="175" t="s">
        <v>6</v>
      </c>
      <c r="AC65" s="175" t="s">
        <v>14</v>
      </c>
      <c r="AD65" s="179" t="s">
        <v>4</v>
      </c>
      <c r="AE65" s="180" t="s">
        <v>14</v>
      </c>
      <c r="AF65" s="179" t="s">
        <v>5</v>
      </c>
      <c r="AG65" s="175" t="s">
        <v>14</v>
      </c>
      <c r="AH65" s="155" t="s">
        <v>50</v>
      </c>
      <c r="AI65" s="175" t="s">
        <v>14</v>
      </c>
      <c r="AJ65" s="166" t="s">
        <v>266</v>
      </c>
      <c r="AK65" s="181" t="s">
        <v>14</v>
      </c>
      <c r="AL65" s="166" t="s">
        <v>363</v>
      </c>
      <c r="AM65" s="178" t="s">
        <v>14</v>
      </c>
      <c r="AN65" s="179" t="s">
        <v>8</v>
      </c>
      <c r="AO65" s="175" t="s">
        <v>14</v>
      </c>
      <c r="AP65" s="156" t="s">
        <v>57</v>
      </c>
      <c r="AQ65" s="178" t="s">
        <v>14</v>
      </c>
      <c r="AR65" s="156" t="s">
        <v>54</v>
      </c>
      <c r="AS65" s="182" t="s">
        <v>14</v>
      </c>
      <c r="AT65" s="157" t="s">
        <v>9</v>
      </c>
      <c r="AU65" s="178" t="s">
        <v>14</v>
      </c>
      <c r="AV65" s="157" t="s">
        <v>11</v>
      </c>
      <c r="AW65" s="178" t="s">
        <v>14</v>
      </c>
      <c r="AX65" s="155" t="s">
        <v>55</v>
      </c>
      <c r="AY65" s="178" t="s">
        <v>14</v>
      </c>
      <c r="AZ65" s="179" t="s">
        <v>14</v>
      </c>
      <c r="BA65" s="180" t="s">
        <v>14</v>
      </c>
    </row>
    <row r="66" spans="1:53" x14ac:dyDescent="0.25">
      <c r="A66" s="161"/>
      <c r="B66" s="29">
        <f t="shared" si="5"/>
        <v>0</v>
      </c>
      <c r="C66" s="30">
        <f t="shared" si="6"/>
        <v>0</v>
      </c>
      <c r="D66" s="162">
        <f t="shared" si="7"/>
        <v>0</v>
      </c>
      <c r="E66" s="28">
        <f t="shared" si="8"/>
        <v>0</v>
      </c>
      <c r="F66" s="185">
        <f t="shared" si="9"/>
        <v>0</v>
      </c>
      <c r="G66" s="163">
        <f t="shared" si="10"/>
        <v>0</v>
      </c>
      <c r="H66" s="27">
        <f t="shared" si="11"/>
        <v>0</v>
      </c>
      <c r="I66" s="166" t="s">
        <v>23</v>
      </c>
      <c r="J66" s="177" t="s">
        <v>14</v>
      </c>
      <c r="K66" s="168"/>
      <c r="L66" s="166" t="s">
        <v>51</v>
      </c>
      <c r="M66" s="177" t="s">
        <v>14</v>
      </c>
      <c r="N66" s="177"/>
      <c r="O66" s="179" t="s">
        <v>2</v>
      </c>
      <c r="P66" s="180" t="s">
        <v>14</v>
      </c>
      <c r="Q66" s="179"/>
      <c r="R66" s="180"/>
      <c r="S66" s="180"/>
      <c r="T66" s="179" t="s">
        <v>3</v>
      </c>
      <c r="U66" s="180" t="s">
        <v>14</v>
      </c>
      <c r="V66" s="179" t="s">
        <v>0</v>
      </c>
      <c r="W66" s="180" t="s">
        <v>14</v>
      </c>
      <c r="X66" s="179" t="s">
        <v>24</v>
      </c>
      <c r="Y66" s="180" t="s">
        <v>14</v>
      </c>
      <c r="Z66" s="179" t="s">
        <v>52</v>
      </c>
      <c r="AA66" s="180" t="s">
        <v>14</v>
      </c>
      <c r="AB66" s="175" t="s">
        <v>6</v>
      </c>
      <c r="AC66" s="175" t="s">
        <v>14</v>
      </c>
      <c r="AD66" s="179" t="s">
        <v>4</v>
      </c>
      <c r="AE66" s="180" t="s">
        <v>14</v>
      </c>
      <c r="AF66" s="179" t="s">
        <v>5</v>
      </c>
      <c r="AG66" s="175" t="s">
        <v>14</v>
      </c>
      <c r="AH66" s="155" t="s">
        <v>50</v>
      </c>
      <c r="AI66" s="175" t="s">
        <v>14</v>
      </c>
      <c r="AJ66" s="166" t="s">
        <v>266</v>
      </c>
      <c r="AK66" s="181" t="s">
        <v>14</v>
      </c>
      <c r="AL66" s="166" t="s">
        <v>363</v>
      </c>
      <c r="AM66" s="178" t="s">
        <v>14</v>
      </c>
      <c r="AN66" s="179" t="s">
        <v>8</v>
      </c>
      <c r="AO66" s="175" t="s">
        <v>14</v>
      </c>
      <c r="AP66" s="156" t="s">
        <v>57</v>
      </c>
      <c r="AQ66" s="178" t="s">
        <v>14</v>
      </c>
      <c r="AR66" s="156" t="s">
        <v>54</v>
      </c>
      <c r="AS66" s="182" t="s">
        <v>14</v>
      </c>
      <c r="AT66" s="157" t="s">
        <v>9</v>
      </c>
      <c r="AU66" s="178" t="s">
        <v>14</v>
      </c>
      <c r="AV66" s="157" t="s">
        <v>11</v>
      </c>
      <c r="AW66" s="178" t="s">
        <v>14</v>
      </c>
      <c r="AX66" s="155" t="s">
        <v>55</v>
      </c>
      <c r="AY66" s="178" t="s">
        <v>14</v>
      </c>
      <c r="AZ66" s="179" t="s">
        <v>14</v>
      </c>
      <c r="BA66" s="180" t="s">
        <v>14</v>
      </c>
    </row>
    <row r="67" spans="1:53" x14ac:dyDescent="0.25">
      <c r="A67" s="161"/>
      <c r="B67" s="29">
        <f t="shared" si="5"/>
        <v>0</v>
      </c>
      <c r="C67" s="30">
        <f t="shared" si="6"/>
        <v>0</v>
      </c>
      <c r="D67" s="162">
        <f t="shared" si="7"/>
        <v>0</v>
      </c>
      <c r="E67" s="28">
        <f t="shared" si="8"/>
        <v>0</v>
      </c>
      <c r="F67" s="185">
        <f t="shared" si="9"/>
        <v>0</v>
      </c>
      <c r="G67" s="163">
        <f t="shared" si="10"/>
        <v>0</v>
      </c>
      <c r="H67" s="27">
        <f t="shared" si="11"/>
        <v>0</v>
      </c>
    </row>
    <row r="68" spans="1:53" x14ac:dyDescent="0.25">
      <c r="A68" s="161"/>
      <c r="B68" s="29">
        <f t="shared" si="5"/>
        <v>0</v>
      </c>
      <c r="C68" s="30">
        <f t="shared" si="6"/>
        <v>0</v>
      </c>
      <c r="D68" s="162">
        <f t="shared" si="7"/>
        <v>0</v>
      </c>
      <c r="E68" s="28">
        <f t="shared" si="8"/>
        <v>0</v>
      </c>
      <c r="F68" s="185">
        <f t="shared" si="9"/>
        <v>0</v>
      </c>
      <c r="G68" s="163">
        <f t="shared" si="10"/>
        <v>0</v>
      </c>
      <c r="H68" s="27">
        <f t="shared" si="11"/>
        <v>0</v>
      </c>
    </row>
    <row r="69" spans="1:53" x14ac:dyDescent="0.25">
      <c r="A69" s="161"/>
      <c r="B69" s="29">
        <f t="shared" si="5"/>
        <v>0</v>
      </c>
      <c r="C69" s="30">
        <f t="shared" si="6"/>
        <v>0</v>
      </c>
      <c r="D69" s="162">
        <f t="shared" si="7"/>
        <v>0</v>
      </c>
      <c r="E69" s="28">
        <f t="shared" si="8"/>
        <v>0</v>
      </c>
      <c r="F69" s="185">
        <f t="shared" si="9"/>
        <v>0</v>
      </c>
      <c r="G69" s="163">
        <f t="shared" si="10"/>
        <v>0</v>
      </c>
      <c r="H69" s="27">
        <f t="shared" si="11"/>
        <v>0</v>
      </c>
    </row>
    <row r="70" spans="1:53" x14ac:dyDescent="0.25">
      <c r="A70" s="161"/>
      <c r="B70" s="29">
        <f t="shared" si="5"/>
        <v>0</v>
      </c>
      <c r="C70" s="30">
        <f t="shared" si="6"/>
        <v>0</v>
      </c>
      <c r="D70" s="162">
        <f t="shared" si="7"/>
        <v>0</v>
      </c>
      <c r="E70" s="28">
        <f t="shared" si="8"/>
        <v>0</v>
      </c>
      <c r="F70" s="185">
        <f t="shared" si="9"/>
        <v>0</v>
      </c>
      <c r="G70" s="163">
        <f t="shared" si="10"/>
        <v>0</v>
      </c>
      <c r="H70" s="27">
        <f t="shared" si="11"/>
        <v>0</v>
      </c>
    </row>
    <row r="71" spans="1:53" x14ac:dyDescent="0.25">
      <c r="A71" s="161"/>
      <c r="B71" s="29">
        <f t="shared" si="5"/>
        <v>0</v>
      </c>
      <c r="C71" s="30">
        <f t="shared" si="6"/>
        <v>0</v>
      </c>
      <c r="D71" s="162">
        <f t="shared" si="7"/>
        <v>0</v>
      </c>
      <c r="E71" s="28">
        <f t="shared" si="8"/>
        <v>0</v>
      </c>
      <c r="F71" s="185">
        <f t="shared" si="9"/>
        <v>0</v>
      </c>
      <c r="G71" s="163">
        <f t="shared" si="10"/>
        <v>0</v>
      </c>
      <c r="H71" s="27">
        <f t="shared" si="11"/>
        <v>0</v>
      </c>
    </row>
    <row r="72" spans="1:53" x14ac:dyDescent="0.25">
      <c r="A72" s="161"/>
      <c r="B72" s="29">
        <f t="shared" si="5"/>
        <v>0</v>
      </c>
      <c r="C72" s="30">
        <f t="shared" si="6"/>
        <v>0</v>
      </c>
      <c r="D72" s="162">
        <f t="shared" si="7"/>
        <v>0</v>
      </c>
      <c r="E72" s="28">
        <f t="shared" si="8"/>
        <v>0</v>
      </c>
      <c r="F72" s="185">
        <f t="shared" si="9"/>
        <v>0</v>
      </c>
      <c r="G72" s="163">
        <f t="shared" si="10"/>
        <v>0</v>
      </c>
      <c r="H72" s="27">
        <f t="shared" si="11"/>
        <v>0</v>
      </c>
    </row>
    <row r="73" spans="1:53" x14ac:dyDescent="0.25">
      <c r="A73" s="161"/>
      <c r="B73" s="29">
        <f t="shared" si="5"/>
        <v>0</v>
      </c>
      <c r="C73" s="30">
        <f t="shared" si="6"/>
        <v>0</v>
      </c>
      <c r="D73" s="162">
        <f t="shared" si="7"/>
        <v>0</v>
      </c>
      <c r="E73" s="28">
        <f t="shared" si="8"/>
        <v>0</v>
      </c>
      <c r="F73" s="185">
        <f t="shared" si="9"/>
        <v>0</v>
      </c>
      <c r="G73" s="163">
        <f t="shared" si="10"/>
        <v>0</v>
      </c>
      <c r="H73" s="27">
        <f t="shared" si="11"/>
        <v>0</v>
      </c>
    </row>
    <row r="74" spans="1:53" x14ac:dyDescent="0.25">
      <c r="A74" s="161"/>
      <c r="B74" s="29">
        <f t="shared" si="5"/>
        <v>0</v>
      </c>
      <c r="C74" s="30">
        <f t="shared" si="6"/>
        <v>0</v>
      </c>
      <c r="D74" s="162">
        <f t="shared" si="7"/>
        <v>0</v>
      </c>
      <c r="E74" s="28">
        <f t="shared" si="8"/>
        <v>0</v>
      </c>
      <c r="F74" s="185">
        <f t="shared" si="9"/>
        <v>0</v>
      </c>
      <c r="G74" s="163">
        <f t="shared" si="10"/>
        <v>0</v>
      </c>
      <c r="H74" s="27">
        <f t="shared" si="11"/>
        <v>0</v>
      </c>
    </row>
    <row r="75" spans="1:53" x14ac:dyDescent="0.25">
      <c r="A75" s="161"/>
      <c r="B75" s="29">
        <f t="shared" si="5"/>
        <v>0</v>
      </c>
      <c r="C75" s="30">
        <f t="shared" si="6"/>
        <v>0</v>
      </c>
      <c r="D75" s="162">
        <f t="shared" si="7"/>
        <v>0</v>
      </c>
      <c r="E75" s="28">
        <f t="shared" si="8"/>
        <v>0</v>
      </c>
      <c r="F75" s="185">
        <f t="shared" si="9"/>
        <v>0</v>
      </c>
      <c r="G75" s="163">
        <f t="shared" si="10"/>
        <v>0</v>
      </c>
      <c r="H75" s="27">
        <f t="shared" si="11"/>
        <v>0</v>
      </c>
    </row>
    <row r="76" spans="1:53" x14ac:dyDescent="0.25">
      <c r="A76" s="161"/>
      <c r="B76" s="29">
        <f t="shared" si="5"/>
        <v>0</v>
      </c>
      <c r="C76" s="30">
        <f t="shared" si="6"/>
        <v>0</v>
      </c>
      <c r="D76" s="162">
        <f t="shared" si="7"/>
        <v>0</v>
      </c>
      <c r="E76" s="28">
        <f t="shared" si="8"/>
        <v>0</v>
      </c>
      <c r="F76" s="185">
        <f t="shared" si="9"/>
        <v>0</v>
      </c>
      <c r="G76" s="163">
        <f t="shared" si="10"/>
        <v>0</v>
      </c>
      <c r="H76" s="27">
        <f t="shared" si="11"/>
        <v>0</v>
      </c>
    </row>
    <row r="77" spans="1:53" x14ac:dyDescent="0.25">
      <c r="A77" s="161"/>
      <c r="B77" s="29">
        <f t="shared" si="5"/>
        <v>0</v>
      </c>
      <c r="C77" s="30">
        <f t="shared" si="6"/>
        <v>0</v>
      </c>
      <c r="D77" s="162">
        <f t="shared" si="7"/>
        <v>0</v>
      </c>
      <c r="E77" s="28">
        <f t="shared" si="8"/>
        <v>0</v>
      </c>
      <c r="F77" s="185">
        <f t="shared" si="9"/>
        <v>0</v>
      </c>
      <c r="G77" s="163">
        <f t="shared" si="10"/>
        <v>0</v>
      </c>
      <c r="H77" s="27">
        <f t="shared" si="11"/>
        <v>0</v>
      </c>
    </row>
    <row r="78" spans="1:53" x14ac:dyDescent="0.25">
      <c r="A78" s="161"/>
      <c r="B78" s="29">
        <f t="shared" si="5"/>
        <v>0</v>
      </c>
      <c r="C78" s="30">
        <f t="shared" si="6"/>
        <v>0</v>
      </c>
      <c r="D78" s="162">
        <f t="shared" si="7"/>
        <v>0</v>
      </c>
      <c r="E78" s="28">
        <f t="shared" si="8"/>
        <v>0</v>
      </c>
      <c r="F78" s="185">
        <f t="shared" si="9"/>
        <v>0</v>
      </c>
      <c r="G78" s="163">
        <f t="shared" si="10"/>
        <v>0</v>
      </c>
      <c r="H78" s="27">
        <f t="shared" si="11"/>
        <v>0</v>
      </c>
    </row>
    <row r="79" spans="1:53" x14ac:dyDescent="0.25">
      <c r="A79" s="161"/>
      <c r="B79" s="29">
        <f t="shared" si="5"/>
        <v>0</v>
      </c>
      <c r="C79" s="30">
        <f t="shared" si="6"/>
        <v>0</v>
      </c>
      <c r="D79" s="162">
        <f t="shared" si="7"/>
        <v>0</v>
      </c>
      <c r="E79" s="28">
        <f t="shared" si="8"/>
        <v>0</v>
      </c>
      <c r="F79" s="185">
        <f t="shared" si="9"/>
        <v>0</v>
      </c>
      <c r="G79" s="163">
        <f t="shared" si="10"/>
        <v>0</v>
      </c>
      <c r="H79" s="27">
        <f t="shared" si="11"/>
        <v>0</v>
      </c>
    </row>
    <row r="80" spans="1:53" x14ac:dyDescent="0.25">
      <c r="A80" s="161"/>
      <c r="B80" s="29">
        <f t="shared" si="5"/>
        <v>0</v>
      </c>
      <c r="C80" s="30">
        <f t="shared" si="6"/>
        <v>0</v>
      </c>
      <c r="D80" s="162">
        <f t="shared" si="7"/>
        <v>0</v>
      </c>
      <c r="E80" s="28">
        <f t="shared" si="8"/>
        <v>0</v>
      </c>
      <c r="F80" s="185">
        <f t="shared" si="9"/>
        <v>0</v>
      </c>
      <c r="G80" s="163">
        <f t="shared" si="10"/>
        <v>0</v>
      </c>
      <c r="H80" s="27">
        <f t="shared" si="11"/>
        <v>0</v>
      </c>
    </row>
    <row r="81" spans="1:8" x14ac:dyDescent="0.25">
      <c r="A81" s="161"/>
      <c r="B81" s="29">
        <f t="shared" si="5"/>
        <v>0</v>
      </c>
      <c r="C81" s="30">
        <f t="shared" si="6"/>
        <v>0</v>
      </c>
      <c r="D81" s="162">
        <f t="shared" si="7"/>
        <v>0</v>
      </c>
      <c r="E81" s="28">
        <f t="shared" si="8"/>
        <v>0</v>
      </c>
      <c r="F81" s="185">
        <f t="shared" si="9"/>
        <v>0</v>
      </c>
      <c r="G81" s="163">
        <f t="shared" si="10"/>
        <v>0</v>
      </c>
      <c r="H81" s="27">
        <f t="shared" si="11"/>
        <v>0</v>
      </c>
    </row>
    <row r="82" spans="1:8" x14ac:dyDescent="0.25">
      <c r="A82" s="161"/>
      <c r="B82" s="29">
        <f t="shared" si="5"/>
        <v>0</v>
      </c>
      <c r="C82" s="30">
        <f t="shared" si="6"/>
        <v>0</v>
      </c>
      <c r="D82" s="162">
        <f t="shared" si="7"/>
        <v>0</v>
      </c>
      <c r="E82" s="28">
        <f t="shared" si="8"/>
        <v>0</v>
      </c>
      <c r="F82" s="185">
        <f t="shared" si="9"/>
        <v>0</v>
      </c>
      <c r="G82" s="163">
        <f t="shared" si="10"/>
        <v>0</v>
      </c>
      <c r="H82" s="27">
        <f t="shared" si="11"/>
        <v>0</v>
      </c>
    </row>
    <row r="83" spans="1:8" x14ac:dyDescent="0.25">
      <c r="A83" s="161"/>
      <c r="B83" s="29">
        <f t="shared" si="5"/>
        <v>0</v>
      </c>
      <c r="C83" s="30">
        <f t="shared" si="6"/>
        <v>0</v>
      </c>
      <c r="D83" s="162">
        <f t="shared" si="7"/>
        <v>0</v>
      </c>
      <c r="E83" s="28">
        <f t="shared" si="8"/>
        <v>0</v>
      </c>
      <c r="F83" s="185">
        <f t="shared" si="9"/>
        <v>0</v>
      </c>
      <c r="G83" s="163">
        <f t="shared" si="10"/>
        <v>0</v>
      </c>
      <c r="H83" s="27">
        <f t="shared" si="11"/>
        <v>0</v>
      </c>
    </row>
    <row r="84" spans="1:8" x14ac:dyDescent="0.25">
      <c r="A84" s="161"/>
      <c r="B84" s="29">
        <f t="shared" si="5"/>
        <v>0</v>
      </c>
      <c r="C84" s="30">
        <f t="shared" si="6"/>
        <v>0</v>
      </c>
      <c r="D84" s="162">
        <f t="shared" si="7"/>
        <v>0</v>
      </c>
      <c r="E84" s="28">
        <f t="shared" si="8"/>
        <v>0</v>
      </c>
      <c r="F84" s="185">
        <f t="shared" si="9"/>
        <v>0</v>
      </c>
      <c r="G84" s="163">
        <f t="shared" si="10"/>
        <v>0</v>
      </c>
      <c r="H84" s="27">
        <f t="shared" si="11"/>
        <v>0</v>
      </c>
    </row>
    <row r="85" spans="1:8" x14ac:dyDescent="0.25">
      <c r="A85" s="161"/>
      <c r="B85" s="29">
        <f t="shared" si="5"/>
        <v>0</v>
      </c>
      <c r="C85" s="30">
        <f t="shared" si="6"/>
        <v>0</v>
      </c>
      <c r="D85" s="162">
        <f t="shared" si="7"/>
        <v>0</v>
      </c>
      <c r="E85" s="28">
        <f t="shared" si="8"/>
        <v>0</v>
      </c>
      <c r="F85" s="185">
        <f t="shared" si="9"/>
        <v>0</v>
      </c>
      <c r="G85" s="163">
        <f t="shared" si="10"/>
        <v>0</v>
      </c>
      <c r="H85" s="27">
        <f t="shared" si="11"/>
        <v>0</v>
      </c>
    </row>
    <row r="86" spans="1:8" x14ac:dyDescent="0.25">
      <c r="A86" s="161"/>
      <c r="B86" s="29">
        <f t="shared" si="5"/>
        <v>0</v>
      </c>
      <c r="C86" s="30">
        <f t="shared" si="6"/>
        <v>0</v>
      </c>
      <c r="D86" s="162">
        <f t="shared" si="7"/>
        <v>0</v>
      </c>
      <c r="E86" s="28">
        <f t="shared" si="8"/>
        <v>0</v>
      </c>
      <c r="F86" s="185">
        <f t="shared" si="9"/>
        <v>0</v>
      </c>
      <c r="G86" s="163">
        <f t="shared" si="10"/>
        <v>0</v>
      </c>
      <c r="H86" s="27">
        <f t="shared" si="11"/>
        <v>0</v>
      </c>
    </row>
    <row r="87" spans="1:8" x14ac:dyDescent="0.25">
      <c r="A87" s="161"/>
      <c r="B87" s="29">
        <f t="shared" si="5"/>
        <v>0</v>
      </c>
      <c r="C87" s="30">
        <f t="shared" si="6"/>
        <v>0</v>
      </c>
      <c r="D87" s="162">
        <f t="shared" si="7"/>
        <v>0</v>
      </c>
      <c r="E87" s="28">
        <f t="shared" si="8"/>
        <v>0</v>
      </c>
      <c r="F87" s="185">
        <f t="shared" si="9"/>
        <v>0</v>
      </c>
      <c r="G87" s="163">
        <f t="shared" si="10"/>
        <v>0</v>
      </c>
      <c r="H87" s="27">
        <f t="shared" si="11"/>
        <v>0</v>
      </c>
    </row>
  </sheetData>
  <conditionalFormatting sqref="A25:H87">
    <cfRule type="cellIs" dxfId="3" priority="7" operator="equal">
      <formula>FALSE</formula>
    </cfRule>
  </conditionalFormatting>
  <conditionalFormatting sqref="J4">
    <cfRule type="duplicateValues" dxfId="2" priority="3"/>
  </conditionalFormatting>
  <conditionalFormatting sqref="M5:M34">
    <cfRule type="duplicateValues" dxfId="1" priority="1"/>
  </conditionalFormatting>
  <conditionalFormatting sqref="AA5:AA16">
    <cfRule type="duplicateValues" dxfId="0" priority="2"/>
  </conditionalFormatting>
  <hyperlinks>
    <hyperlink ref="B4" r:id="rId1" xr:uid="{00000000-0004-0000-0200-000000000000}"/>
    <hyperlink ref="C4" r:id="rId2" xr:uid="{00000000-0004-0000-0200-000001000000}"/>
    <hyperlink ref="D4" r:id="rId3" xr:uid="{00000000-0004-0000-0200-000002000000}"/>
    <hyperlink ref="E4" r:id="rId4" xr:uid="{00000000-0004-0000-0200-000003000000}"/>
    <hyperlink ref="G4" r:id="rId5" xr:uid="{00000000-0004-0000-0200-000004000000}"/>
    <hyperlink ref="H4" r:id="rId6" xr:uid="{00000000-0004-0000-0200-000005000000}"/>
    <hyperlink ref="B12" r:id="rId7" xr:uid="{00000000-0004-0000-0200-000006000000}"/>
    <hyperlink ref="C12" r:id="rId8" xr:uid="{00000000-0004-0000-0200-000007000000}"/>
    <hyperlink ref="D12" r:id="rId9" xr:uid="{00000000-0004-0000-0200-000008000000}"/>
    <hyperlink ref="E12" r:id="rId10" xr:uid="{00000000-0004-0000-0200-000009000000}"/>
    <hyperlink ref="G12" r:id="rId11" xr:uid="{00000000-0004-0000-0200-00000A000000}"/>
    <hyperlink ref="H12" r:id="rId12" xr:uid="{00000000-0004-0000-0200-00000B000000}"/>
    <hyperlink ref="B6" r:id="rId13" xr:uid="{00000000-0004-0000-0200-00000C000000}"/>
    <hyperlink ref="C6" r:id="rId14" xr:uid="{00000000-0004-0000-0200-00000D000000}"/>
    <hyperlink ref="D6" r:id="rId15" xr:uid="{00000000-0004-0000-0200-00000E000000}"/>
    <hyperlink ref="E6" r:id="rId16" xr:uid="{00000000-0004-0000-0200-00000F000000}"/>
    <hyperlink ref="G6" r:id="rId17" xr:uid="{00000000-0004-0000-0200-000010000000}"/>
    <hyperlink ref="H6" r:id="rId18" xr:uid="{00000000-0004-0000-0200-000011000000}"/>
    <hyperlink ref="B23" r:id="rId19" xr:uid="{00000000-0004-0000-0200-000012000000}"/>
    <hyperlink ref="C23" r:id="rId20" xr:uid="{00000000-0004-0000-0200-000013000000}"/>
    <hyperlink ref="D23" r:id="rId21" xr:uid="{00000000-0004-0000-0200-000014000000}"/>
    <hyperlink ref="E23" r:id="rId22" xr:uid="{00000000-0004-0000-0200-000015000000}"/>
    <hyperlink ref="G23" r:id="rId23" xr:uid="{00000000-0004-0000-0200-000016000000}"/>
    <hyperlink ref="H23" r:id="rId24" xr:uid="{00000000-0004-0000-0200-000017000000}"/>
    <hyperlink ref="B22" r:id="rId25" xr:uid="{00000000-0004-0000-0200-000018000000}"/>
    <hyperlink ref="C22" r:id="rId26" xr:uid="{00000000-0004-0000-0200-000019000000}"/>
    <hyperlink ref="D22" r:id="rId27" xr:uid="{00000000-0004-0000-0200-00001A000000}"/>
    <hyperlink ref="E22" r:id="rId28" xr:uid="{00000000-0004-0000-0200-00001B000000}"/>
    <hyperlink ref="G22" r:id="rId29" xr:uid="{00000000-0004-0000-0200-00001C000000}"/>
    <hyperlink ref="H22" r:id="rId30" xr:uid="{00000000-0004-0000-0200-00001D000000}"/>
    <hyperlink ref="B21" r:id="rId31" xr:uid="{00000000-0004-0000-0200-00001E000000}"/>
    <hyperlink ref="C21" r:id="rId32" xr:uid="{00000000-0004-0000-0200-00001F000000}"/>
    <hyperlink ref="D21" r:id="rId33" xr:uid="{00000000-0004-0000-0200-000020000000}"/>
    <hyperlink ref="E21" r:id="rId34" xr:uid="{00000000-0004-0000-0200-000021000000}"/>
    <hyperlink ref="G21" r:id="rId35" xr:uid="{00000000-0004-0000-0200-000022000000}"/>
    <hyperlink ref="H21" r:id="rId36" xr:uid="{00000000-0004-0000-0200-000023000000}"/>
    <hyperlink ref="B7" r:id="rId37" xr:uid="{00000000-0004-0000-0200-000024000000}"/>
    <hyperlink ref="C7" r:id="rId38" xr:uid="{00000000-0004-0000-0200-000025000000}"/>
    <hyperlink ref="D7" r:id="rId39" xr:uid="{00000000-0004-0000-0200-000026000000}"/>
    <hyperlink ref="E7" r:id="rId40" xr:uid="{00000000-0004-0000-0200-000027000000}"/>
    <hyperlink ref="G7" r:id="rId41" xr:uid="{00000000-0004-0000-0200-000028000000}"/>
    <hyperlink ref="H7" r:id="rId42" xr:uid="{00000000-0004-0000-0200-000029000000}"/>
    <hyperlink ref="B13" r:id="rId43" xr:uid="{00000000-0004-0000-0200-00002A000000}"/>
    <hyperlink ref="C13" r:id="rId44" xr:uid="{00000000-0004-0000-0200-00002B000000}"/>
    <hyperlink ref="D13" r:id="rId45" xr:uid="{00000000-0004-0000-0200-00002C000000}"/>
    <hyperlink ref="E13" r:id="rId46" xr:uid="{00000000-0004-0000-0200-00002D000000}"/>
    <hyperlink ref="G13" r:id="rId47" xr:uid="{00000000-0004-0000-0200-00002E000000}"/>
    <hyperlink ref="H13" r:id="rId48" xr:uid="{00000000-0004-0000-0200-00002F000000}"/>
    <hyperlink ref="B18" r:id="rId49" xr:uid="{00000000-0004-0000-0200-000030000000}"/>
    <hyperlink ref="C18" r:id="rId50" xr:uid="{00000000-0004-0000-0200-000031000000}"/>
    <hyperlink ref="D18" r:id="rId51" xr:uid="{00000000-0004-0000-0200-000032000000}"/>
    <hyperlink ref="E18" r:id="rId52" xr:uid="{00000000-0004-0000-0200-000033000000}"/>
    <hyperlink ref="G18" r:id="rId53" xr:uid="{00000000-0004-0000-0200-000034000000}"/>
    <hyperlink ref="H18" r:id="rId54" xr:uid="{00000000-0004-0000-0200-000035000000}"/>
    <hyperlink ref="B14" r:id="rId55" xr:uid="{00000000-0004-0000-0200-000036000000}"/>
    <hyperlink ref="C14" r:id="rId56" xr:uid="{00000000-0004-0000-0200-000037000000}"/>
    <hyperlink ref="D14" r:id="rId57" xr:uid="{00000000-0004-0000-0200-000038000000}"/>
    <hyperlink ref="E14" r:id="rId58" xr:uid="{00000000-0004-0000-0200-000039000000}"/>
    <hyperlink ref="G14" r:id="rId59" xr:uid="{00000000-0004-0000-0200-00003A000000}"/>
    <hyperlink ref="H14" r:id="rId60" xr:uid="{00000000-0004-0000-0200-00003B000000}"/>
    <hyperlink ref="B5" r:id="rId61" xr:uid="{00000000-0004-0000-0200-00003C000000}"/>
    <hyperlink ref="C5" r:id="rId62" xr:uid="{00000000-0004-0000-0200-00003D000000}"/>
    <hyperlink ref="D5" r:id="rId63" xr:uid="{00000000-0004-0000-0200-00003E000000}"/>
    <hyperlink ref="E5" r:id="rId64" xr:uid="{00000000-0004-0000-0200-00003F000000}"/>
    <hyperlink ref="G5" r:id="rId65" xr:uid="{00000000-0004-0000-0200-000040000000}"/>
    <hyperlink ref="H5" r:id="rId66" xr:uid="{00000000-0004-0000-0200-000041000000}"/>
    <hyperlink ref="B8" r:id="rId67" xr:uid="{00000000-0004-0000-0200-000042000000}"/>
    <hyperlink ref="C8" r:id="rId68" xr:uid="{00000000-0004-0000-0200-000043000000}"/>
    <hyperlink ref="D8" r:id="rId69" xr:uid="{00000000-0004-0000-0200-000044000000}"/>
    <hyperlink ref="E8" r:id="rId70" xr:uid="{00000000-0004-0000-0200-000045000000}"/>
    <hyperlink ref="G8" r:id="rId71" xr:uid="{00000000-0004-0000-0200-000046000000}"/>
    <hyperlink ref="H8" r:id="rId72" xr:uid="{00000000-0004-0000-0200-000047000000}"/>
    <hyperlink ref="B9" r:id="rId73" xr:uid="{00000000-0004-0000-0200-000048000000}"/>
    <hyperlink ref="C9" r:id="rId74" xr:uid="{00000000-0004-0000-0200-000049000000}"/>
    <hyperlink ref="D9" r:id="rId75" xr:uid="{00000000-0004-0000-0200-00004A000000}"/>
    <hyperlink ref="E9" r:id="rId76" xr:uid="{00000000-0004-0000-0200-00004B000000}"/>
    <hyperlink ref="G9" r:id="rId77" xr:uid="{00000000-0004-0000-0200-00004C000000}"/>
    <hyperlink ref="H9" r:id="rId78" xr:uid="{00000000-0004-0000-0200-00004D000000}"/>
    <hyperlink ref="B10" r:id="rId79" xr:uid="{00000000-0004-0000-0200-00004E000000}"/>
    <hyperlink ref="C10" r:id="rId80" xr:uid="{00000000-0004-0000-0200-00004F000000}"/>
    <hyperlink ref="D10" r:id="rId81" xr:uid="{00000000-0004-0000-0200-000050000000}"/>
    <hyperlink ref="E10" r:id="rId82" xr:uid="{00000000-0004-0000-0200-000051000000}"/>
    <hyperlink ref="G10" r:id="rId83" xr:uid="{00000000-0004-0000-0200-000052000000}"/>
    <hyperlink ref="H10" r:id="rId84" xr:uid="{00000000-0004-0000-0200-000053000000}"/>
    <hyperlink ref="B11" r:id="rId85" xr:uid="{00000000-0004-0000-0200-000054000000}"/>
    <hyperlink ref="C11" r:id="rId86" xr:uid="{00000000-0004-0000-0200-000055000000}"/>
    <hyperlink ref="D11" r:id="rId87" xr:uid="{00000000-0004-0000-0200-000056000000}"/>
    <hyperlink ref="E11" r:id="rId88" xr:uid="{00000000-0004-0000-0200-000057000000}"/>
    <hyperlink ref="G11" r:id="rId89" xr:uid="{00000000-0004-0000-0200-000058000000}"/>
    <hyperlink ref="H11" r:id="rId90" xr:uid="{00000000-0004-0000-0200-000059000000}"/>
    <hyperlink ref="B15" r:id="rId91" xr:uid="{00000000-0004-0000-0200-00005A000000}"/>
    <hyperlink ref="C15" r:id="rId92" xr:uid="{00000000-0004-0000-0200-00005B000000}"/>
    <hyperlink ref="D15" r:id="rId93" xr:uid="{00000000-0004-0000-0200-00005C000000}"/>
    <hyperlink ref="E15" r:id="rId94" xr:uid="{00000000-0004-0000-0200-00005D000000}"/>
    <hyperlink ref="G15" r:id="rId95" xr:uid="{00000000-0004-0000-0200-00005E000000}"/>
    <hyperlink ref="H15" r:id="rId96" xr:uid="{00000000-0004-0000-0200-00005F000000}"/>
    <hyperlink ref="B16" r:id="rId97" xr:uid="{00000000-0004-0000-0200-000060000000}"/>
    <hyperlink ref="C16" r:id="rId98" xr:uid="{00000000-0004-0000-0200-000061000000}"/>
    <hyperlink ref="D16" r:id="rId99" xr:uid="{00000000-0004-0000-0200-000062000000}"/>
    <hyperlink ref="E16" r:id="rId100" xr:uid="{00000000-0004-0000-0200-000063000000}"/>
    <hyperlink ref="G16" r:id="rId101" xr:uid="{00000000-0004-0000-0200-000064000000}"/>
    <hyperlink ref="H16" r:id="rId102" xr:uid="{00000000-0004-0000-0200-000065000000}"/>
    <hyperlink ref="B17" r:id="rId103" xr:uid="{00000000-0004-0000-0200-000066000000}"/>
    <hyperlink ref="C17" r:id="rId104" xr:uid="{00000000-0004-0000-0200-000067000000}"/>
    <hyperlink ref="D17" r:id="rId105" xr:uid="{00000000-0004-0000-0200-000068000000}"/>
    <hyperlink ref="E17" r:id="rId106" xr:uid="{00000000-0004-0000-0200-000069000000}"/>
    <hyperlink ref="G17" r:id="rId107" xr:uid="{00000000-0004-0000-0200-00006A000000}"/>
    <hyperlink ref="H17" r:id="rId108" xr:uid="{00000000-0004-0000-0200-00006B000000}"/>
    <hyperlink ref="B20" r:id="rId109" xr:uid="{00000000-0004-0000-0200-00006C000000}"/>
    <hyperlink ref="C20" r:id="rId110" xr:uid="{00000000-0004-0000-0200-00006D000000}"/>
    <hyperlink ref="D20" r:id="rId111" xr:uid="{00000000-0004-0000-0200-00006E000000}"/>
    <hyperlink ref="E20" r:id="rId112" xr:uid="{00000000-0004-0000-0200-00006F000000}"/>
    <hyperlink ref="G20" r:id="rId113" xr:uid="{00000000-0004-0000-0200-000070000000}"/>
    <hyperlink ref="H20" r:id="rId114" xr:uid="{00000000-0004-0000-0200-000071000000}"/>
    <hyperlink ref="K34" r:id="rId115" display="khr-loen-team8@regionsjaelland.dk" xr:uid="{00000000-0004-0000-0200-000072000000}"/>
    <hyperlink ref="K35" r:id="rId116" display="khr-loen-team8@regionsjaelland.dk" xr:uid="{00000000-0004-0000-0200-000073000000}"/>
    <hyperlink ref="K36" r:id="rId117" display="khr-loen-team8@regionsjaelland.dk" xr:uid="{00000000-0004-0000-0200-000074000000}"/>
    <hyperlink ref="K37" r:id="rId118" display="khr-loen-team8@regionsjaelland.dk" xr:uid="{00000000-0004-0000-0200-000075000000}"/>
    <hyperlink ref="K38" r:id="rId119" display="khr-loen-team8@regionsjaelland.dk" xr:uid="{00000000-0004-0000-0200-000076000000}"/>
    <hyperlink ref="K39" r:id="rId120" display="khr-loen-team8@regionsjaelland.dk" xr:uid="{00000000-0004-0000-0200-000077000000}"/>
    <hyperlink ref="K40" r:id="rId121" display="khr-loen-team8@regionsjaelland.dk" xr:uid="{00000000-0004-0000-0200-000078000000}"/>
    <hyperlink ref="K41" r:id="rId122" display="khr-loen-team8@regionsjaelland.dk" xr:uid="{00000000-0004-0000-0200-000079000000}"/>
    <hyperlink ref="K42" r:id="rId123" display="khr-loen-team8@regionsjaelland.dk" xr:uid="{00000000-0004-0000-0200-00007A000000}"/>
    <hyperlink ref="K43" r:id="rId124" display="khr-loen-team8@regionsjaelland.dk" xr:uid="{00000000-0004-0000-0200-00007B000000}"/>
    <hyperlink ref="K44" r:id="rId125" display="khr-loen-team8@regionsjaelland.dk" xr:uid="{00000000-0004-0000-0200-00007C000000}"/>
    <hyperlink ref="K45" r:id="rId126" display="khr-loen-team8@regionsjaelland.dk" xr:uid="{00000000-0004-0000-0200-00007D000000}"/>
    <hyperlink ref="K46" r:id="rId127" display="khr-loen-team8@regionsjaelland.dk" xr:uid="{00000000-0004-0000-0200-00007E000000}"/>
    <hyperlink ref="K47" r:id="rId128" display="khr-loen-team8@regionsjaelland.dk" xr:uid="{00000000-0004-0000-0200-00007F000000}"/>
    <hyperlink ref="K48" r:id="rId129" display="khr-loen-team8@regionsjaelland.dk" xr:uid="{00000000-0004-0000-0200-000080000000}"/>
    <hyperlink ref="K49" r:id="rId130" display="khr-loen-team8@regionsjaelland.dk" xr:uid="{00000000-0004-0000-0200-000081000000}"/>
    <hyperlink ref="K50" r:id="rId131" display="khr-loen-team8@regionsjaelland.dk" xr:uid="{00000000-0004-0000-0200-000082000000}"/>
    <hyperlink ref="K51" r:id="rId132" display="khr-loen-team8@regionsjaelland.dk" xr:uid="{00000000-0004-0000-0200-000083000000}"/>
    <hyperlink ref="K52" r:id="rId133" display="khr-loen-team8@regionsjaelland.dk" xr:uid="{00000000-0004-0000-0200-000084000000}"/>
    <hyperlink ref="K53" r:id="rId134" display="khr-loen-team8@regionsjaelland.dk" xr:uid="{00000000-0004-0000-0200-000085000000}"/>
    <hyperlink ref="K54" r:id="rId135" display="khr-loen-team8@regionsjaelland.dk" xr:uid="{00000000-0004-0000-0200-000086000000}"/>
    <hyperlink ref="K55" r:id="rId136" display="khr-loen-team8@regionsjaelland.dk" xr:uid="{00000000-0004-0000-0200-000087000000}"/>
    <hyperlink ref="N12" r:id="rId137" xr:uid="{00000000-0004-0000-0200-000088000000}"/>
    <hyperlink ref="N6:N10" r:id="rId138" display="khr-loen-team6@regionsjaelland.dk" xr:uid="{00000000-0004-0000-0200-000089000000}"/>
    <hyperlink ref="N6" r:id="rId139" xr:uid="{00000000-0004-0000-0200-00008A000000}"/>
    <hyperlink ref="N9" r:id="rId140" xr:uid="{00000000-0004-0000-0200-00008B000000}"/>
    <hyperlink ref="N11" r:id="rId141" xr:uid="{00000000-0004-0000-0200-00008C000000}"/>
    <hyperlink ref="N20" r:id="rId142" xr:uid="{00000000-0004-0000-0200-00008D000000}"/>
    <hyperlink ref="N47:N48" r:id="rId143" display="khr-loen-team6@regionsjaelland.dk" xr:uid="{00000000-0004-0000-0200-00008E000000}"/>
    <hyperlink ref="N37" r:id="rId144" xr:uid="{00000000-0004-0000-0200-00008F000000}"/>
    <hyperlink ref="N41" r:id="rId145" xr:uid="{00000000-0004-0000-0200-000090000000}"/>
    <hyperlink ref="N22" r:id="rId146" xr:uid="{00000000-0004-0000-0200-000091000000}"/>
    <hyperlink ref="N42:N45" r:id="rId147" display="khr-loen-team7@regionsjaelland.dk" xr:uid="{00000000-0004-0000-0200-000092000000}"/>
    <hyperlink ref="N58:N59" r:id="rId148" display="khr-loen-team7@regionsjaelland.dk" xr:uid="{00000000-0004-0000-0200-000093000000}"/>
    <hyperlink ref="N56" r:id="rId149" xr:uid="{00000000-0004-0000-0200-000094000000}"/>
    <hyperlink ref="N36" r:id="rId150" xr:uid="{00000000-0004-0000-0200-000095000000}"/>
    <hyperlink ref="N52:N53" r:id="rId151" display="khr-loen-team9@regionsjaelland.dk" xr:uid="{00000000-0004-0000-0200-000096000000}"/>
    <hyperlink ref="N56:N57" r:id="rId152" display="khr-loen-team9@regionsjaelland.dk" xr:uid="{00000000-0004-0000-0200-000097000000}"/>
    <hyperlink ref="N65" r:id="rId153" xr:uid="{00000000-0004-0000-0200-000098000000}"/>
    <hyperlink ref="F4" r:id="rId154" xr:uid="{CA0F0DD3-624C-4C7F-BAF2-02052CF2BC41}"/>
    <hyperlink ref="F12" r:id="rId155" xr:uid="{D3175686-B2D9-4A21-A5A7-09AFE21F5B8D}"/>
    <hyperlink ref="F6" r:id="rId156" xr:uid="{9F56944A-5593-4967-90D6-8BF8076606A0}"/>
    <hyperlink ref="F23" r:id="rId157" xr:uid="{8967846E-55A0-41C2-8B30-88EF017EB7D7}"/>
    <hyperlink ref="F22" r:id="rId158" xr:uid="{D546C6BA-A084-4213-8532-43EB3E179920}"/>
    <hyperlink ref="F21" r:id="rId159" xr:uid="{D3F30B2D-76A3-430E-A5E8-E39BEE380024}"/>
    <hyperlink ref="F7" r:id="rId160" xr:uid="{B9E14397-2E2E-4241-95F9-A0549DB93850}"/>
    <hyperlink ref="F13" r:id="rId161" xr:uid="{E98DEC65-DD03-4D1B-8465-9F1ADE3D5F63}"/>
    <hyperlink ref="F18" r:id="rId162" xr:uid="{1C76E72C-207E-4C51-9F9D-D11BF0709099}"/>
    <hyperlink ref="F14" r:id="rId163" xr:uid="{7E4D8E79-CF39-470A-AE01-7AF295ABFCAF}"/>
    <hyperlink ref="F5" r:id="rId164" xr:uid="{BD988A33-62B7-42A9-8BBB-5DC573E7C362}"/>
    <hyperlink ref="F8" r:id="rId165" xr:uid="{D1F274D0-0E42-4900-A3B3-B7CC9808FEB1}"/>
    <hyperlink ref="F9" r:id="rId166" xr:uid="{61EA9839-E11C-4BE8-9562-CD08661524A3}"/>
    <hyperlink ref="F10" r:id="rId167" xr:uid="{AD335268-BB06-452E-BBF5-FA13921C48CE}"/>
    <hyperlink ref="F11" r:id="rId168" xr:uid="{DFD7F23A-7B0D-406D-B9EF-93514F459B36}"/>
    <hyperlink ref="F15" r:id="rId169" xr:uid="{957EF1E6-8BC8-487B-B28F-D171E599CD56}"/>
    <hyperlink ref="F16" r:id="rId170" xr:uid="{45345291-0D10-4519-98B2-B8294297EED5}"/>
    <hyperlink ref="F17" r:id="rId171" xr:uid="{8AC623FB-C13B-493A-8303-C5EBE7AA93E8}"/>
    <hyperlink ref="F20" r:id="rId172" xr:uid="{FA3204E2-1F78-4E62-8299-75A9F992782A}"/>
  </hyperlinks>
  <pageMargins left="0.7" right="0.7" top="0.75" bottom="0.75" header="0.3" footer="0.3"/>
  <pageSetup paperSize="9" orientation="portrait" r:id="rId17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B2:U124"/>
  <sheetViews>
    <sheetView showGridLines="0" showRowColHeaders="0" zoomScale="90" zoomScaleNormal="90" workbookViewId="0">
      <selection activeCell="D22" sqref="D22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9.85546875" hidden="1" customWidth="1"/>
    <col min="16" max="18" width="11.28515625" hidden="1" customWidth="1"/>
    <col min="19" max="19" width="58.5703125" hidden="1" customWidth="1"/>
    <col min="20" max="20" width="34.42578125" hidden="1" customWidth="1"/>
  </cols>
  <sheetData>
    <row r="2" spans="2:21" ht="8.65" customHeight="1" x14ac:dyDescent="0.2">
      <c r="B2" s="34"/>
      <c r="C2" s="35"/>
      <c r="D2" s="205"/>
      <c r="E2" s="205"/>
      <c r="F2" s="205"/>
      <c r="G2" s="205"/>
      <c r="H2" s="205"/>
      <c r="I2" s="205"/>
      <c r="J2" s="205"/>
      <c r="K2" s="36"/>
      <c r="L2" s="36"/>
      <c r="M2" s="36"/>
      <c r="N2" s="37"/>
    </row>
    <row r="3" spans="2:21" ht="13.15" customHeight="1" x14ac:dyDescent="0.2">
      <c r="B3" s="206" t="s">
        <v>372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39"/>
    </row>
    <row r="4" spans="2:21" ht="17.25" customHeight="1" x14ac:dyDescent="0.2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39"/>
    </row>
    <row r="5" spans="2:21" ht="44.65" customHeight="1" x14ac:dyDescent="0.2">
      <c r="B5" s="133"/>
      <c r="C5" s="134"/>
      <c r="D5" s="208" t="s">
        <v>211</v>
      </c>
      <c r="E5" s="208"/>
      <c r="F5" s="208"/>
      <c r="G5" s="208"/>
      <c r="H5" s="208"/>
      <c r="I5" s="208"/>
      <c r="J5" s="208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IF(D20="","",IF(ISEVEN(RIGHT(D20,2)),"Mor",""))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217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203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09"/>
      <c r="E14" s="209"/>
      <c r="F14" s="209"/>
      <c r="G14" s="209"/>
      <c r="H14" s="209"/>
      <c r="I14" s="209"/>
      <c r="J14" s="209"/>
      <c r="K14" s="9"/>
      <c r="L14" s="9"/>
      <c r="M14" s="9"/>
      <c r="N14" s="6"/>
      <c r="S14" s="3" t="s">
        <v>265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09"/>
      <c r="E16" s="209"/>
      <c r="F16" s="209"/>
      <c r="G16" s="209"/>
      <c r="H16" s="209"/>
      <c r="I16" s="209"/>
      <c r="J16" s="209"/>
      <c r="K16" s="9"/>
      <c r="L16" s="9"/>
      <c r="M16" s="9"/>
      <c r="N16" s="7"/>
      <c r="S16" s="63" t="s">
        <v>195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214</v>
      </c>
    </row>
    <row r="18" spans="2:19" ht="18" customHeight="1" x14ac:dyDescent="0.2">
      <c r="B18" s="8" t="s">
        <v>17</v>
      </c>
      <c r="C18" s="9"/>
      <c r="D18" s="209"/>
      <c r="E18" s="209"/>
      <c r="F18" s="209"/>
      <c r="G18" s="209"/>
      <c r="H18" s="209"/>
      <c r="I18" s="209"/>
      <c r="J18" s="209"/>
      <c r="K18" s="9"/>
      <c r="L18" s="9"/>
      <c r="M18" s="9"/>
      <c r="N18" s="6"/>
      <c r="S18" s="3" t="s">
        <v>204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205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/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10" t="s">
        <v>202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1"/>
    </row>
    <row r="26" spans="2:19" ht="5.0999999999999996" customHeight="1" x14ac:dyDescent="0.2">
      <c r="B26" s="70"/>
      <c r="C26" s="71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3"/>
    </row>
    <row r="27" spans="2:19" ht="5.0999999999999996" customHeight="1" x14ac:dyDescent="0.2">
      <c r="B27" s="70"/>
      <c r="C27" s="71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3"/>
    </row>
    <row r="28" spans="2:19" ht="5.0999999999999996" customHeight="1" x14ac:dyDescent="0.2">
      <c r="B28" s="70"/>
      <c r="C28" s="71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3"/>
    </row>
    <row r="29" spans="2:19" ht="5.0999999999999996" customHeight="1" x14ac:dyDescent="0.2">
      <c r="B29" s="70"/>
      <c r="C29" s="71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3"/>
    </row>
    <row r="30" spans="2:19" ht="5.0999999999999996" customHeight="1" x14ac:dyDescent="0.2">
      <c r="B30" s="70"/>
      <c r="C30" s="71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3"/>
    </row>
    <row r="31" spans="2:19" ht="5.0999999999999996" customHeight="1" x14ac:dyDescent="0.2">
      <c r="B31" s="70"/>
      <c r="C31" s="71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3"/>
    </row>
    <row r="32" spans="2:19" ht="5.0999999999999996" customHeight="1" x14ac:dyDescent="0.2">
      <c r="B32" s="70"/>
      <c r="C32" s="71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3"/>
    </row>
    <row r="33" spans="2:19" ht="63.95" customHeight="1" x14ac:dyDescent="0.2">
      <c r="B33" s="72"/>
      <c r="C33" s="73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5"/>
    </row>
    <row r="34" spans="2:19" ht="5.0999999999999996" customHeight="1" x14ac:dyDescent="0.2">
      <c r="B34" s="216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</row>
    <row r="35" spans="2:19" ht="18" customHeight="1" x14ac:dyDescent="0.2">
      <c r="B35" s="144" t="s">
        <v>33</v>
      </c>
      <c r="C35" s="218" t="s">
        <v>217</v>
      </c>
      <c r="D35" s="218"/>
      <c r="E35" s="218"/>
      <c r="F35" s="219" t="s">
        <v>212</v>
      </c>
      <c r="G35" s="219"/>
      <c r="H35" s="219"/>
      <c r="I35" s="219"/>
      <c r="J35" s="219"/>
      <c r="K35" s="219"/>
      <c r="L35" s="219"/>
      <c r="M35" s="219"/>
      <c r="N35" s="220"/>
      <c r="S35" t="s">
        <v>216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34</v>
      </c>
      <c r="C37" s="76">
        <v>20</v>
      </c>
      <c r="D37" s="77" t="s">
        <v>196</v>
      </c>
      <c r="E37" s="77"/>
      <c r="F37" s="145"/>
      <c r="G37" s="77" t="s">
        <v>35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IF(F37&lt;&gt;"",SUM(K37+F37*7+H37-1+S44+S46+S48),"")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mulighed for at holde</v>
      </c>
      <c r="C39" s="76">
        <v>4</v>
      </c>
      <c r="D39" s="77" t="s">
        <v>196</v>
      </c>
      <c r="E39" s="77"/>
      <c r="F39" s="145"/>
      <c r="G39" s="77" t="s">
        <v>35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IF(F39&lt;&gt;"",K39+F39*7+H39-1,"")</f>
        <v/>
      </c>
      <c r="N39" s="89"/>
      <c r="O39" s="136" t="str">
        <f>IF(M39="",O37,M39)</f>
        <v/>
      </c>
      <c r="S39" s="4"/>
    </row>
    <row r="40" spans="2:19" ht="4.7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8" customHeight="1" x14ac:dyDescent="0.2">
      <c r="B41" s="75" t="s">
        <v>197</v>
      </c>
      <c r="C41" s="76">
        <v>2</v>
      </c>
      <c r="D41" s="77" t="str">
        <f>IF(C35="Mor","uger med løn overført fra far. Jeg holder","uger med løn. Jeg holder")</f>
        <v>uger med løn overført fra far. Jeg holder</v>
      </c>
      <c r="E41" s="77"/>
      <c r="F41" s="145"/>
      <c r="G41" s="77" t="s">
        <v>35</v>
      </c>
      <c r="H41" s="145"/>
      <c r="I41" s="88" t="s">
        <v>22</v>
      </c>
      <c r="J41" s="78" t="s">
        <v>20</v>
      </c>
      <c r="K41" s="32" t="str">
        <f>IF(F41&lt;&gt;"",O39+1,"")</f>
        <v/>
      </c>
      <c r="L41" s="78" t="s">
        <v>21</v>
      </c>
      <c r="M41" s="136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92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8.95" customHeight="1" x14ac:dyDescent="0.2">
      <c r="B44" s="221" t="s">
        <v>213</v>
      </c>
      <c r="C44" s="222"/>
      <c r="D44" s="222"/>
      <c r="E44" s="222"/>
      <c r="F44" s="222"/>
      <c r="G44" s="222"/>
      <c r="H44" s="222"/>
      <c r="I44" s="222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21"/>
      <c r="C45" s="222"/>
      <c r="D45" s="222"/>
      <c r="E45" s="222"/>
      <c r="F45" s="222"/>
      <c r="G45" s="222"/>
      <c r="H45" s="222"/>
      <c r="I45" s="222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21"/>
      <c r="C46" s="222"/>
      <c r="D46" s="222"/>
      <c r="E46" s="222"/>
      <c r="F46" s="222"/>
      <c r="G46" s="222"/>
      <c r="H46" s="222"/>
      <c r="I46" s="222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21"/>
      <c r="C47" s="222"/>
      <c r="D47" s="222"/>
      <c r="E47" s="222"/>
      <c r="F47" s="222"/>
      <c r="G47" s="222"/>
      <c r="H47" s="222"/>
      <c r="I47" s="222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21"/>
      <c r="C48" s="222"/>
      <c r="D48" s="222"/>
      <c r="E48" s="222"/>
      <c r="F48" s="222"/>
      <c r="G48" s="222"/>
      <c r="H48" s="222"/>
      <c r="I48" s="222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  <c r="S51" t="s">
        <v>224</v>
      </c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  <c r="S52" t="s">
        <v>369</v>
      </c>
    </row>
    <row r="53" spans="2:19" ht="107.25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199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1"/>
    </row>
    <row r="55" spans="2:19" ht="5.0999999999999996" customHeight="1" x14ac:dyDescent="0.2">
      <c r="B55" s="202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4"/>
    </row>
    <row r="56" spans="2:19" ht="18" customHeight="1" x14ac:dyDescent="0.2">
      <c r="B56" s="223" t="s">
        <v>199</v>
      </c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5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31" t="s">
        <v>224</v>
      </c>
      <c r="C58" s="232"/>
      <c r="D58" s="232"/>
      <c r="E58" s="9"/>
      <c r="F58" s="145"/>
      <c r="G58" s="77" t="s">
        <v>35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3" t="s">
        <v>223</v>
      </c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5"/>
      <c r="P61" s="153"/>
      <c r="S61" s="4" t="str">
        <f>IF(AND(F63&lt;&gt;"",M54&lt;&gt;""),M54+1,"")</f>
        <v/>
      </c>
    </row>
    <row r="62" spans="2:19" ht="6.75" customHeight="1" x14ac:dyDescent="0.2">
      <c r="B62" s="226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8"/>
      <c r="P62" s="153"/>
      <c r="S62" s="137">
        <f>M54</f>
        <v>0</v>
      </c>
    </row>
    <row r="63" spans="2:19" ht="20.45" customHeight="1" x14ac:dyDescent="0.2">
      <c r="B63" s="229" t="s">
        <v>210</v>
      </c>
      <c r="C63" s="230"/>
      <c r="D63" s="230"/>
      <c r="E63" s="105"/>
      <c r="F63" s="148"/>
      <c r="G63" s="107" t="s">
        <v>35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3" t="s">
        <v>220</v>
      </c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5"/>
      <c r="P65" s="153"/>
      <c r="S65" s="4" t="str">
        <f>IF(AND(F67&lt;&gt;"",M58&lt;&gt;""),M58+1,"")</f>
        <v/>
      </c>
    </row>
    <row r="66" spans="2:19" ht="6.75" customHeight="1" x14ac:dyDescent="0.2">
      <c r="B66" s="226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8"/>
      <c r="P66" s="153"/>
      <c r="S66" s="137" t="str">
        <f>M58</f>
        <v/>
      </c>
    </row>
    <row r="67" spans="2:19" ht="20.45" customHeight="1" x14ac:dyDescent="0.2">
      <c r="B67" s="226" t="s">
        <v>218</v>
      </c>
      <c r="C67" s="227"/>
      <c r="D67" s="227"/>
      <c r="E67" s="9"/>
      <c r="F67" s="145"/>
      <c r="G67" s="77" t="s">
        <v>219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3" t="s">
        <v>198</v>
      </c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5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31"/>
      <c r="C72" s="232"/>
      <c r="D72" s="232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WORKDAY(P67,F72,$P$116:$R$124)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31"/>
      <c r="C74" s="232"/>
      <c r="D74" s="232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WORKDAY(P72,F74,$P$116:$R$124)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31"/>
      <c r="C76" s="232"/>
      <c r="D76" s="232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WORKDAY(P74,F76,$P$116:$R$124)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46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8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3" t="s">
        <v>201</v>
      </c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5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206</v>
      </c>
      <c r="C82" s="117"/>
      <c r="D82" s="138"/>
      <c r="E82" s="116" t="s">
        <v>35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47"/>
      <c r="C85" s="247"/>
      <c r="D85" s="247"/>
      <c r="E85" s="247"/>
      <c r="F85" s="247"/>
      <c r="G85" s="247"/>
      <c r="H85" s="247"/>
      <c r="I85" s="247"/>
      <c r="J85" s="247"/>
      <c r="K85" s="247"/>
      <c r="L85" s="247"/>
      <c r="M85" s="247"/>
      <c r="N85" s="247"/>
    </row>
    <row r="86" spans="2:14" ht="6.95" customHeight="1" x14ac:dyDescent="0.2"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</row>
    <row r="87" spans="2:14" ht="220.9" customHeight="1" x14ac:dyDescent="0.2"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</row>
    <row r="88" spans="2:14" ht="4.9000000000000004" customHeight="1" x14ac:dyDescent="0.2"/>
    <row r="89" spans="2:14" ht="18.600000000000001" customHeight="1" x14ac:dyDescent="0.2">
      <c r="B89" s="233" t="s">
        <v>200</v>
      </c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5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207</v>
      </c>
      <c r="C91" s="77"/>
      <c r="D91" s="145"/>
      <c r="E91" s="143" t="s">
        <v>208</v>
      </c>
      <c r="F91" s="76" t="s">
        <v>20</v>
      </c>
      <c r="G91" s="32"/>
      <c r="H91" s="78"/>
      <c r="I91" s="132" t="s">
        <v>21</v>
      </c>
      <c r="J91" s="249"/>
      <c r="K91" s="249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50" t="str">
        <f>IF(C35="Mor","Angiv far/medmors beskæftigelsesstatus","Angiv mors beskæftigelsesstatus")</f>
        <v>Angiv far/medmors beskæftigelsesstatus</v>
      </c>
      <c r="C94" s="251"/>
      <c r="D94" s="251"/>
      <c r="E94" s="252"/>
      <c r="F94" s="252"/>
      <c r="G94" s="252"/>
      <c r="H94" s="252"/>
      <c r="I94" s="252"/>
      <c r="J94" s="252"/>
      <c r="K94" s="252"/>
      <c r="L94" s="252"/>
      <c r="M94" s="252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6.149999999999999" customHeight="1" x14ac:dyDescent="0.2">
      <c r="B96" s="75" t="str">
        <f>IF(C35="Mor","Far/medmor afholder følgende antal orlovsuger og dage med løn","Mor afholder følgende antal orlovsuger og dage med løn")</f>
        <v>Far/medmor afholder følgende antal orlovsuger og dage med løn</v>
      </c>
      <c r="C96" s="77"/>
      <c r="D96" s="77"/>
      <c r="E96" s="127"/>
      <c r="F96" s="145"/>
      <c r="G96" s="77" t="s">
        <v>35</v>
      </c>
      <c r="H96" s="33"/>
      <c r="I96" s="77" t="s">
        <v>22</v>
      </c>
      <c r="J96" s="77"/>
      <c r="K96" s="114"/>
      <c r="L96" s="114"/>
      <c r="M96" s="114"/>
      <c r="N96" s="31"/>
    </row>
    <row r="97" spans="2:14" ht="5.0999999999999996" customHeight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t="15.75" customHeight="1" x14ac:dyDescent="0.2">
      <c r="B98" s="75" t="str">
        <f>IF(C35="Mor","Far/medmor afholder følgende antal orlovsuger og dage uden løn","Mor afholder følgende antal orlovsuger og dage uden løn")</f>
        <v>Far/medmor afholder følgende antal orlovsuger og dage uden løn</v>
      </c>
      <c r="C98" s="77"/>
      <c r="D98" s="77"/>
      <c r="E98" s="114"/>
      <c r="F98" s="145"/>
      <c r="G98" s="77" t="s">
        <v>35</v>
      </c>
      <c r="H98" s="33"/>
      <c r="I98" s="77" t="s">
        <v>22</v>
      </c>
      <c r="J98" s="114"/>
      <c r="K98" s="114"/>
      <c r="L98" s="114"/>
      <c r="M98" s="114"/>
      <c r="N98" s="31"/>
    </row>
    <row r="99" spans="2:14" ht="5.0999999999999996" customHeight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t="14.45" customHeight="1" x14ac:dyDescent="0.2">
      <c r="B100" s="75" t="str">
        <f>IF(C35="Mor","Far/medmor overfører følgende antal orlovsuger og dage til mor","Mor overfører følgende antal orlovsuger og dage til far/medmor")</f>
        <v>Far/medmor overfører følgende antal orlovsuger og dage til mor</v>
      </c>
      <c r="C100" s="77"/>
      <c r="D100" s="77"/>
      <c r="E100" s="114"/>
      <c r="F100" s="145"/>
      <c r="G100" s="77" t="s">
        <v>35</v>
      </c>
      <c r="H100" s="33"/>
      <c r="I100" s="77" t="s">
        <v>22</v>
      </c>
      <c r="J100" s="77"/>
      <c r="K100" s="82"/>
      <c r="L100" s="114"/>
      <c r="M100" s="114"/>
      <c r="N100" s="31"/>
    </row>
    <row r="101" spans="2:14" ht="5.0999999999999996" customHeight="1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9000000000000004" customHeight="1" x14ac:dyDescent="0.2"/>
    <row r="103" spans="2:14" ht="14.25" x14ac:dyDescent="0.2">
      <c r="B103" s="233" t="s">
        <v>209</v>
      </c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5"/>
    </row>
    <row r="104" spans="2:14" x14ac:dyDescent="0.2">
      <c r="B104" s="236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8"/>
    </row>
    <row r="105" spans="2:14" x14ac:dyDescent="0.2">
      <c r="B105" s="239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1"/>
    </row>
    <row r="106" spans="2:14" x14ac:dyDescent="0.2">
      <c r="B106" s="239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1"/>
    </row>
    <row r="107" spans="2:14" x14ac:dyDescent="0.2">
      <c r="B107" s="239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1"/>
    </row>
    <row r="108" spans="2:14" x14ac:dyDescent="0.2">
      <c r="B108" s="239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1"/>
    </row>
    <row r="109" spans="2:14" x14ac:dyDescent="0.2">
      <c r="B109" s="239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1"/>
    </row>
    <row r="110" spans="2:14" x14ac:dyDescent="0.2">
      <c r="B110" s="242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4"/>
    </row>
    <row r="112" spans="2:14" ht="14.25" x14ac:dyDescent="0.2">
      <c r="B112" s="253" t="s">
        <v>253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</row>
    <row r="113" spans="2:19" ht="14.25" x14ac:dyDescent="0.2">
      <c r="B113" s="253" t="s">
        <v>254</v>
      </c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</row>
    <row r="114" spans="2:19" ht="14.25" x14ac:dyDescent="0.2">
      <c r="B114" s="245" t="e">
        <f>VLOOKUP(D14,' område niveau 3'!A4:H23,2,FALSE)</f>
        <v>#N/A</v>
      </c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141"/>
      <c r="N114" s="141"/>
      <c r="P114" s="3"/>
      <c r="Q114" s="3" t="s">
        <v>221</v>
      </c>
    </row>
    <row r="115" spans="2:19" x14ac:dyDescent="0.2">
      <c r="P115">
        <v>2023</v>
      </c>
      <c r="Q115">
        <v>2024</v>
      </c>
      <c r="R115">
        <v>2025</v>
      </c>
    </row>
    <row r="116" spans="2:19" x14ac:dyDescent="0.2">
      <c r="P116" s="4">
        <v>44927</v>
      </c>
      <c r="Q116" s="4">
        <v>45292</v>
      </c>
      <c r="R116" s="4">
        <v>45658</v>
      </c>
      <c r="S116" t="s">
        <v>142</v>
      </c>
    </row>
    <row r="117" spans="2:19" x14ac:dyDescent="0.2">
      <c r="P117" s="4">
        <v>45022</v>
      </c>
      <c r="Q117" s="4">
        <v>45379</v>
      </c>
      <c r="R117" s="4">
        <v>45764</v>
      </c>
      <c r="S117" t="s">
        <v>143</v>
      </c>
    </row>
    <row r="118" spans="2:19" x14ac:dyDescent="0.2">
      <c r="P118" s="4">
        <v>45023</v>
      </c>
      <c r="Q118" s="4">
        <v>45380</v>
      </c>
      <c r="R118" s="4">
        <v>45765</v>
      </c>
      <c r="S118" t="s">
        <v>144</v>
      </c>
    </row>
    <row r="119" spans="2:19" x14ac:dyDescent="0.2">
      <c r="P119" s="4">
        <v>45026</v>
      </c>
      <c r="Q119" s="4">
        <v>45383</v>
      </c>
      <c r="R119" s="4">
        <v>45768</v>
      </c>
      <c r="S119" t="s">
        <v>145</v>
      </c>
    </row>
    <row r="120" spans="2:19" x14ac:dyDescent="0.2">
      <c r="P120" s="4">
        <v>45051</v>
      </c>
      <c r="Q120" s="4">
        <v>45421</v>
      </c>
      <c r="R120" s="4">
        <v>45806</v>
      </c>
      <c r="S120" t="s">
        <v>147</v>
      </c>
    </row>
    <row r="121" spans="2:19" x14ac:dyDescent="0.2">
      <c r="P121" s="4">
        <v>45064</v>
      </c>
      <c r="Q121" s="4">
        <v>45432</v>
      </c>
      <c r="R121" s="4">
        <v>45817</v>
      </c>
      <c r="S121" t="s">
        <v>148</v>
      </c>
    </row>
    <row r="122" spans="2:19" x14ac:dyDescent="0.2">
      <c r="P122" s="4">
        <v>45075</v>
      </c>
      <c r="Q122" s="4">
        <v>45651</v>
      </c>
      <c r="R122" s="4">
        <v>46016</v>
      </c>
      <c r="S122" t="s">
        <v>149</v>
      </c>
    </row>
    <row r="123" spans="2:19" x14ac:dyDescent="0.2">
      <c r="P123" s="4">
        <v>45285</v>
      </c>
      <c r="Q123" s="4">
        <v>45652</v>
      </c>
      <c r="R123" s="4">
        <v>46017</v>
      </c>
      <c r="S123" t="s">
        <v>150</v>
      </c>
    </row>
    <row r="124" spans="2:19" x14ac:dyDescent="0.2">
      <c r="P124" s="4">
        <v>45286</v>
      </c>
    </row>
  </sheetData>
  <sheetProtection algorithmName="SHA-512" hashValue="mueT89rrhpjtPOV/Sc32HDw2MDVUrGBY7uNcz/z/wI+wLHHrOx+cPnKtRXQQacMAMoQpdT2k0YPbu3b7rk7rbw==" saltValue="1fZIjT2iUftdVtUkPuASDA==" spinCount="100000" sheet="1" selectLockedCells="1"/>
  <mergeCells count="36">
    <mergeCell ref="B76:D76"/>
    <mergeCell ref="B103:N103"/>
    <mergeCell ref="B104:N110"/>
    <mergeCell ref="B114:L114"/>
    <mergeCell ref="B78:N78"/>
    <mergeCell ref="B80:N80"/>
    <mergeCell ref="B85:N87"/>
    <mergeCell ref="B89:N89"/>
    <mergeCell ref="J91:K91"/>
    <mergeCell ref="B94:D94"/>
    <mergeCell ref="E94:M94"/>
    <mergeCell ref="B113:N113"/>
    <mergeCell ref="B112:N112"/>
    <mergeCell ref="B66:N66"/>
    <mergeCell ref="B67:D67"/>
    <mergeCell ref="B70:N70"/>
    <mergeCell ref="B72:D72"/>
    <mergeCell ref="B74:D74"/>
    <mergeCell ref="B56:N56"/>
    <mergeCell ref="B61:N61"/>
    <mergeCell ref="B62:N62"/>
    <mergeCell ref="B63:D63"/>
    <mergeCell ref="B65:N65"/>
    <mergeCell ref="B58:D58"/>
    <mergeCell ref="B54:N55"/>
    <mergeCell ref="D2:J2"/>
    <mergeCell ref="B3:M4"/>
    <mergeCell ref="D5:J5"/>
    <mergeCell ref="D14:J14"/>
    <mergeCell ref="D16:J16"/>
    <mergeCell ref="D18:J18"/>
    <mergeCell ref="D25:N33"/>
    <mergeCell ref="B34:N34"/>
    <mergeCell ref="C35:E35"/>
    <mergeCell ref="F35:N35"/>
    <mergeCell ref="B44:I48"/>
  </mergeCells>
  <dataValidations count="23">
    <dataValidation type="list" allowBlank="1" showDropDown="1" showInputMessage="1" showErrorMessage="1" errorTitle="Angiv 8 eller 14 uger." error="Angiv 8 eller 14 uger." sqref="F67" xr:uid="{00000000-0002-0000-0000-000001000000}">
      <formula1>$S$67:$S$68</formula1>
    </dataValidation>
    <dataValidation type="custom" allowBlank="1" showInputMessage="1" showErrorMessage="1" sqref="P37" xr:uid="{00000000-0002-0000-0000-000002000000}">
      <formula1>IF(C35="Mor",20,2)</formula1>
    </dataValidation>
    <dataValidation type="date" operator="greaterThanOrEqual" allowBlank="1" showInputMessage="1" showErrorMessage="1" errorTitle="Skal skrives som dd-mm-åå" error="Indtast fødselsdato der er senere end den 01-08-2022." sqref="D22" xr:uid="{00000000-0002-0000-0000-000003000000}">
      <formula1>44775</formula1>
    </dataValidation>
    <dataValidation type="list" allowBlank="1" showInputMessage="1" showErrorMessage="1" sqref="E94:M94" xr:uid="{00000000-0002-0000-0000-000004000000}">
      <formula1>$S$16:$S$19</formula1>
    </dataValidation>
    <dataValidation allowBlank="1" showInputMessage="1" showErrorMessage="1" prompt="Indtast dato adskilt af bindestreger. Fx 02-08-2022" sqref="K39 K58 K67 K63" xr:uid="{00000000-0002-0000-0000-000005000000}"/>
    <dataValidation type="whole" allowBlank="1" showInputMessage="1" showErrorMessage="1" error="Maksimum 6 dage._x000a_Alt over 6 dage skal skrives som hele uger" prompt="Alt over 6 dage skal angives som hele uger." sqref="H37 H39 H41" xr:uid="{00000000-0002-0000-0000-000006000000}">
      <formula1>0</formula1>
      <formula2>6</formula2>
    </dataValidation>
    <dataValidation allowBlank="1" showInputMessage="1" showErrorMessage="1" prompt="Alt over 6 dage skal angives som hele uger." sqref="H58 H67 H63" xr:uid="{00000000-0002-0000-0000-000007000000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3" xr:uid="{00000000-0002-0000-0000-000008000000}">
      <formula1>IF(AND(C40="Mor",F46=2),F63&lt;=11,F63&lt;=13)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00000000-0002-0000-0000-000009000000}">
      <formula1>D22</formula1>
    </dataValidation>
    <dataValidation type="custom" allowBlank="1" showInputMessage="1" showErrorMessage="1" errorTitle="Angiv færre antal uger." error="Hvis Mor: max 2 uger_x000a_" sqref="F41" xr:uid="{00000000-0002-0000-0000-00000A000000}">
      <formula1>IF(C35="Mor",F41&lt;=2)</formula1>
    </dataValidation>
    <dataValidation type="custom" allowBlank="1" showInputMessage="1" showErrorMessage="1" errorTitle="Angiv færre antal uger." error="Hvis Mor: max 4 uger" sqref="F39" xr:uid="{00000000-0002-0000-0000-00000B000000}">
      <formula1>IF(C35="Mor",F39&lt;=4)</formula1>
    </dataValidation>
    <dataValidation type="list" allowBlank="1" showDropDown="1" showInputMessage="1" showErrorMessage="1" sqref="C35:E35" xr:uid="{00000000-0002-0000-0000-00000C000000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00000000-0002-0000-0000-00000D000000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00000000-0002-0000-0000-00000E000000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00000000-0002-0000-0000-00000F000000}">
      <formula1>G1048473</formula1>
    </dataValidation>
    <dataValidation type="whole" allowBlank="1" showInputMessage="1" showErrorMessage="1" errorTitle="Max. antal uge er 6" error="Max. antal uge er 6" sqref="F40 F42:F43" xr:uid="{00000000-0002-0000-0000-000010000000}">
      <formula1>0</formula1>
      <formula2>C40</formula2>
    </dataValidation>
    <dataValidation type="whole" allowBlank="1" showInputMessage="1" showErrorMessage="1" error="Maksimum 6 dage._x000a_Alt over 6 dage skal skrives som hele uger" prompt="Alt over 6 dage skal skrives som hele uger" sqref="H40 H42:H43" xr:uid="{00000000-0002-0000-0000-000011000000}">
      <formula1>0</formula1>
      <formula2>6</formula2>
    </dataValidation>
    <dataValidation type="custom" allowBlank="1" showInputMessage="1" showErrorMessage="1" errorTitle="Angiv færre antal uger." error="Hvis Mor: 20 uger_x000a_Hvis far/medmor: brug andet skema" sqref="F37" xr:uid="{00000000-0002-0000-0000-000012000000}">
      <formula1>IF(C35="Mor",F37&lt;=20,F37&lt;=2)</formula1>
    </dataValidation>
    <dataValidation allowBlank="1" showInputMessage="1" showErrorMessage="1" errorTitle="Skal skrives som dd-mm-åå" sqref="E22:G22" xr:uid="{00000000-0002-0000-0000-000013000000}"/>
    <dataValidation showDropDown="1" showInputMessage="1" showErrorMessage="1" sqref="N18:N19 D18 J19" xr:uid="{00000000-0002-0000-0000-000014000000}"/>
    <dataValidation type="list" allowBlank="1" showInputMessage="1" showErrorMessage="1" sqref="J15 J17 B79:D79 B59:D60" xr:uid="{00000000-0002-0000-0000-000015000000}">
      <formula1>#REF!</formula1>
    </dataValidation>
    <dataValidation type="list" allowBlank="1" showInputMessage="1" showErrorMessage="1" sqref="B72:D72 B74:D74 B76:D76" xr:uid="{00000000-0002-0000-0000-000016000000}">
      <formula1>$S$12:$S$14</formula1>
    </dataValidation>
    <dataValidation type="list" allowBlank="1" showInputMessage="1" showErrorMessage="1" sqref="B58:D58" xr:uid="{1655A162-97B4-454F-AADF-9033BEFBA80C}">
      <formula1>$S$51:$S$53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8193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8193" r:id="rId4"/>
      </mc:Fallback>
    </mc:AlternateContent>
    <mc:AlternateContent xmlns:mc="http://schemas.openxmlformats.org/markup-compatibility/2006">
      <mc:Choice Requires="x14">
        <oleObject progId="Visio.Drawing.15" shapeId="8194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8194" r:id="rId6"/>
      </mc:Fallback>
    </mc:AlternateContent>
    <mc:AlternateContent xmlns:mc="http://schemas.openxmlformats.org/markup-compatibility/2006">
      <mc:Choice Requires="x14">
        <oleObject progId="Visio.Drawing.15" shapeId="8195" r:id="rId8">
          <objectPr defaultSize="0" autoPict="0" r:id="rId9">
            <anchor moveWithCells="1">
              <from>
                <xdr:col>1</xdr:col>
                <xdr:colOff>390525</xdr:colOff>
                <xdr:row>51</xdr:row>
                <xdr:rowOff>66675</xdr:rowOff>
              </from>
              <to>
                <xdr:col>1</xdr:col>
                <xdr:colOff>1295400</xdr:colOff>
                <xdr:row>52</xdr:row>
                <xdr:rowOff>409575</xdr:rowOff>
              </to>
            </anchor>
          </objectPr>
        </oleObject>
      </mc:Choice>
      <mc:Fallback>
        <oleObject progId="Visio.Drawing.15" shapeId="8195" r:id="rId8"/>
      </mc:Fallback>
    </mc:AlternateContent>
    <mc:AlternateContent xmlns:mc="http://schemas.openxmlformats.org/markup-compatibility/2006">
      <mc:Choice Requires="x14">
        <oleObject progId="Visio.Drawing.15" shapeId="8196" r:id="rId10">
          <objectPr defaultSize="0" autoPict="0" r:id="rId11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8196" r:id="rId10"/>
      </mc:Fallback>
    </mc:AlternateContent>
    <mc:AlternateContent xmlns:mc="http://schemas.openxmlformats.org/markup-compatibility/2006">
      <mc:Choice Requires="x14">
        <oleObject progId="Visio.Drawing.15" shapeId="8197" r:id="rId12">
          <objectPr defaultSize="0" autoPict="0" r:id="rId11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8197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7000000}">
          <x14:formula1>
            <xm:f>' område niveau 3'!$B$25:$B$88</xm:f>
          </x14:formula1>
          <xm:sqref>D16:J16</xm:sqref>
        </x14:dataValidation>
        <x14:dataValidation type="list" allowBlank="1" showInputMessage="1" showErrorMessage="1" xr:uid="{00000000-0002-0000-0000-000018000000}">
          <x14:formula1>
            <xm:f>' område niveau 3'!$A$3:$A$23</xm:f>
          </x14:formula1>
          <xm:sqref>D14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9B8E6-3344-4495-A67B-1AFD88C2BFDD}">
  <sheetPr>
    <tabColor rgb="FFFFC000"/>
  </sheetPr>
  <dimension ref="B2:U124"/>
  <sheetViews>
    <sheetView showGridLines="0" showRowColHeaders="0" zoomScale="90" zoomScaleNormal="9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7.140625" hidden="1" customWidth="1"/>
    <col min="16" max="16" width="11.5703125" hidden="1" customWidth="1"/>
    <col min="17" max="18" width="11.28515625" hidden="1" customWidth="1"/>
    <col min="19" max="19" width="28.7109375" hidden="1" customWidth="1"/>
    <col min="20" max="20" width="34.42578125" hidden="1" customWidth="1"/>
  </cols>
  <sheetData>
    <row r="2" spans="2:21" ht="8.65" customHeight="1" x14ac:dyDescent="0.2">
      <c r="B2" s="34"/>
      <c r="C2" s="35"/>
      <c r="D2" s="205"/>
      <c r="E2" s="205"/>
      <c r="F2" s="205"/>
      <c r="G2" s="205"/>
      <c r="H2" s="205"/>
      <c r="I2" s="205"/>
      <c r="J2" s="205"/>
      <c r="K2" s="36"/>
      <c r="L2" s="36"/>
      <c r="M2" s="36"/>
      <c r="N2" s="37"/>
    </row>
    <row r="3" spans="2:21" ht="13.15" customHeight="1" x14ac:dyDescent="0.2">
      <c r="B3" s="206" t="s">
        <v>373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39"/>
    </row>
    <row r="4" spans="2:21" ht="17.25" customHeight="1" x14ac:dyDescent="0.2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39"/>
    </row>
    <row r="5" spans="2:21" ht="44.65" customHeight="1" x14ac:dyDescent="0.2">
      <c r="B5" s="133"/>
      <c r="C5" s="134"/>
      <c r="D5" s="208" t="s">
        <v>211</v>
      </c>
      <c r="E5" s="208"/>
      <c r="F5" s="208"/>
      <c r="G5" s="208"/>
      <c r="H5" s="208"/>
      <c r="I5" s="208"/>
      <c r="J5" s="208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IF(D20="","",IF(ISODD(RIGHT(D20,2)),"Far",""))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370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203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09"/>
      <c r="E14" s="209"/>
      <c r="F14" s="209"/>
      <c r="G14" s="209"/>
      <c r="H14" s="209"/>
      <c r="I14" s="209"/>
      <c r="J14" s="209"/>
      <c r="K14" s="9"/>
      <c r="L14" s="9"/>
      <c r="M14" s="9"/>
      <c r="N14" s="6"/>
      <c r="S14" s="3" t="s">
        <v>265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09"/>
      <c r="E16" s="209"/>
      <c r="F16" s="209"/>
      <c r="G16" s="209"/>
      <c r="H16" s="209"/>
      <c r="I16" s="209"/>
      <c r="J16" s="209"/>
      <c r="K16" s="9"/>
      <c r="L16" s="9"/>
      <c r="M16" s="9"/>
      <c r="N16" s="7"/>
      <c r="S16" s="63" t="s">
        <v>195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214</v>
      </c>
    </row>
    <row r="18" spans="2:19" ht="18" customHeight="1" x14ac:dyDescent="0.2">
      <c r="B18" s="8" t="s">
        <v>17</v>
      </c>
      <c r="C18" s="9"/>
      <c r="D18" s="209"/>
      <c r="E18" s="209"/>
      <c r="F18" s="209"/>
      <c r="G18" s="209"/>
      <c r="H18" s="209"/>
      <c r="I18" s="209"/>
      <c r="J18" s="209"/>
      <c r="K18" s="9"/>
      <c r="L18" s="9"/>
      <c r="M18" s="9"/>
      <c r="N18" s="6"/>
      <c r="S18" s="3" t="s">
        <v>204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205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10" t="s">
        <v>202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1"/>
    </row>
    <row r="26" spans="2:19" ht="5.0999999999999996" customHeight="1" x14ac:dyDescent="0.2">
      <c r="B26" s="70"/>
      <c r="C26" s="71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3"/>
    </row>
    <row r="27" spans="2:19" ht="5.0999999999999996" customHeight="1" x14ac:dyDescent="0.2">
      <c r="B27" s="70"/>
      <c r="C27" s="71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3"/>
    </row>
    <row r="28" spans="2:19" ht="5.0999999999999996" customHeight="1" x14ac:dyDescent="0.2">
      <c r="B28" s="70"/>
      <c r="C28" s="71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3"/>
    </row>
    <row r="29" spans="2:19" ht="5.0999999999999996" customHeight="1" x14ac:dyDescent="0.2">
      <c r="B29" s="70"/>
      <c r="C29" s="71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3"/>
    </row>
    <row r="30" spans="2:19" ht="5.0999999999999996" customHeight="1" x14ac:dyDescent="0.2">
      <c r="B30" s="70"/>
      <c r="C30" s="71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3"/>
    </row>
    <row r="31" spans="2:19" ht="5.0999999999999996" customHeight="1" x14ac:dyDescent="0.2">
      <c r="B31" s="70"/>
      <c r="C31" s="71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3"/>
    </row>
    <row r="32" spans="2:19" ht="5.0999999999999996" customHeight="1" x14ac:dyDescent="0.2">
      <c r="B32" s="70"/>
      <c r="C32" s="71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3"/>
    </row>
    <row r="33" spans="2:20" ht="63.95" customHeight="1" x14ac:dyDescent="0.2">
      <c r="B33" s="72"/>
      <c r="C33" s="73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5"/>
    </row>
    <row r="34" spans="2:20" ht="5.0999999999999996" customHeight="1" x14ac:dyDescent="0.2">
      <c r="B34" s="216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</row>
    <row r="35" spans="2:20" ht="18" customHeight="1" x14ac:dyDescent="0.2">
      <c r="B35" s="144" t="s">
        <v>33</v>
      </c>
      <c r="C35" s="218" t="str">
        <f>S7</f>
        <v/>
      </c>
      <c r="D35" s="218"/>
      <c r="E35" s="218"/>
      <c r="F35" s="219" t="s">
        <v>212</v>
      </c>
      <c r="G35" s="219"/>
      <c r="H35" s="219"/>
      <c r="I35" s="219"/>
      <c r="J35" s="219"/>
      <c r="K35" s="219"/>
      <c r="L35" s="219"/>
      <c r="M35" s="219"/>
      <c r="N35" s="220"/>
      <c r="S35" t="s">
        <v>216</v>
      </c>
    </row>
    <row r="36" spans="2:20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20" ht="19.5" customHeight="1" x14ac:dyDescent="0.2">
      <c r="B37" s="75" t="s">
        <v>34</v>
      </c>
      <c r="C37" s="76">
        <v>2</v>
      </c>
      <c r="D37" s="77" t="s">
        <v>196</v>
      </c>
      <c r="E37" s="77"/>
      <c r="F37" s="145"/>
      <c r="G37" s="77" t="s">
        <v>35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20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20" ht="19.149999999999999" customHeight="1" x14ac:dyDescent="0.2">
      <c r="B39" s="87" t="str">
        <f>IF(C35="Mor","Jeg har mulighed for at holde","Jeg har ret til at holde")</f>
        <v>Jeg har ret til at holde</v>
      </c>
      <c r="C39" s="76">
        <f>P39</f>
        <v>7</v>
      </c>
      <c r="D39" s="77" t="s">
        <v>196</v>
      </c>
      <c r="E39" s="77"/>
      <c r="F39" s="145"/>
      <c r="G39" s="77" t="s">
        <v>35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IF(F39&lt;&gt;"",K39+(F39*7)+H39-1+T41,"")</f>
        <v/>
      </c>
      <c r="N39" s="89"/>
      <c r="O39" s="136" t="str">
        <f>IF(M39="",O37,M39)</f>
        <v/>
      </c>
      <c r="P39" s="141">
        <f>IF(D22&gt;=O22,Q39,R39)</f>
        <v>7</v>
      </c>
      <c r="Q39" s="141">
        <v>10</v>
      </c>
      <c r="R39" s="141">
        <v>7</v>
      </c>
      <c r="S39" s="4"/>
      <c r="T39" s="189" t="s">
        <v>378</v>
      </c>
    </row>
    <row r="40" spans="2:20" ht="4.7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20" ht="18" customHeight="1" x14ac:dyDescent="0.2">
      <c r="B41" s="75" t="s">
        <v>197</v>
      </c>
      <c r="C41" s="76">
        <v>6</v>
      </c>
      <c r="D41" s="77" t="str">
        <f>IF(C35="Mor","uger med løn overført fra far. Jeg holder","uger med løn. Jeg holder")</f>
        <v>uger med løn. Jeg holder</v>
      </c>
      <c r="E41" s="77"/>
      <c r="F41" s="145"/>
      <c r="G41" s="77" t="s">
        <v>35</v>
      </c>
      <c r="H41" s="145"/>
      <c r="I41" s="88" t="s">
        <v>22</v>
      </c>
      <c r="J41" s="78" t="s">
        <v>20</v>
      </c>
      <c r="K41" s="32" t="str">
        <f>IF(F41&lt;&gt;"",O39+1,"")</f>
        <v/>
      </c>
      <c r="L41" s="78" t="s">
        <v>21</v>
      </c>
      <c r="M41" s="136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  <c r="T41" s="188">
        <f>S44+S46+S48</f>
        <v>0</v>
      </c>
    </row>
    <row r="42" spans="2:20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92"/>
      <c r="N42" s="89"/>
    </row>
    <row r="43" spans="2:20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20" ht="18.95" customHeight="1" x14ac:dyDescent="0.2">
      <c r="B44" s="221" t="s">
        <v>390</v>
      </c>
      <c r="C44" s="222"/>
      <c r="D44" s="222"/>
      <c r="E44" s="222"/>
      <c r="F44" s="222"/>
      <c r="G44" s="222"/>
      <c r="H44" s="222"/>
      <c r="I44" s="222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  <c r="T44">
        <f>IF(K44&gt;M37,S44,0)</f>
        <v>0</v>
      </c>
    </row>
    <row r="45" spans="2:20" ht="3" customHeight="1" x14ac:dyDescent="0.2">
      <c r="B45" s="221"/>
      <c r="C45" s="222"/>
      <c r="D45" s="222"/>
      <c r="E45" s="222"/>
      <c r="F45" s="222"/>
      <c r="G45" s="222"/>
      <c r="H45" s="222"/>
      <c r="I45" s="222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20" ht="19.5" customHeight="1" x14ac:dyDescent="0.2">
      <c r="B46" s="221"/>
      <c r="C46" s="222"/>
      <c r="D46" s="222"/>
      <c r="E46" s="222"/>
      <c r="F46" s="222"/>
      <c r="G46" s="222"/>
      <c r="H46" s="222"/>
      <c r="I46" s="222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20" ht="3" customHeight="1" x14ac:dyDescent="0.2">
      <c r="B47" s="221"/>
      <c r="C47" s="222"/>
      <c r="D47" s="222"/>
      <c r="E47" s="222"/>
      <c r="F47" s="222"/>
      <c r="G47" s="222"/>
      <c r="H47" s="222"/>
      <c r="I47" s="222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20" ht="24" customHeight="1" x14ac:dyDescent="0.2">
      <c r="B48" s="221"/>
      <c r="C48" s="222"/>
      <c r="D48" s="222"/>
      <c r="E48" s="222"/>
      <c r="F48" s="222"/>
      <c r="G48" s="222"/>
      <c r="H48" s="222"/>
      <c r="I48" s="222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  <c r="S51" t="s">
        <v>371</v>
      </c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</row>
    <row r="53" spans="2:19" ht="107.25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199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1"/>
    </row>
    <row r="55" spans="2:19" ht="5.0999999999999996" customHeight="1" x14ac:dyDescent="0.2">
      <c r="B55" s="202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4"/>
    </row>
    <row r="56" spans="2:19" ht="18" customHeight="1" x14ac:dyDescent="0.2">
      <c r="B56" s="223" t="s">
        <v>199</v>
      </c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5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54" t="s">
        <v>371</v>
      </c>
      <c r="C58" s="255"/>
      <c r="D58" s="255"/>
      <c r="E58" s="9"/>
      <c r="F58" s="145"/>
      <c r="G58" s="77" t="s">
        <v>35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3" t="s">
        <v>223</v>
      </c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5"/>
      <c r="P61" s="153"/>
      <c r="S61" s="4" t="str">
        <f>IF(AND(F63&lt;&gt;"",M54&lt;&gt;""),M54+1,"")</f>
        <v/>
      </c>
    </row>
    <row r="62" spans="2:19" ht="6.75" customHeight="1" x14ac:dyDescent="0.2">
      <c r="B62" s="226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8"/>
      <c r="P62" s="153"/>
      <c r="S62" s="137">
        <f>M54</f>
        <v>0</v>
      </c>
    </row>
    <row r="63" spans="2:19" ht="20.45" customHeight="1" x14ac:dyDescent="0.2">
      <c r="B63" s="229" t="s">
        <v>210</v>
      </c>
      <c r="C63" s="230"/>
      <c r="D63" s="230"/>
      <c r="E63" s="105"/>
      <c r="F63" s="148"/>
      <c r="G63" s="107" t="s">
        <v>35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3" t="s">
        <v>220</v>
      </c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5"/>
      <c r="P65" s="153"/>
      <c r="S65" s="4" t="str">
        <f>IF(AND(F67&lt;&gt;"",M58&lt;&gt;""),M58+1,"")</f>
        <v/>
      </c>
    </row>
    <row r="66" spans="2:19" ht="6.75" customHeight="1" x14ac:dyDescent="0.2">
      <c r="B66" s="226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8"/>
      <c r="P66" s="153"/>
      <c r="S66" s="137" t="str">
        <f>M58</f>
        <v/>
      </c>
    </row>
    <row r="67" spans="2:19" ht="20.45" customHeight="1" x14ac:dyDescent="0.2">
      <c r="B67" s="226" t="s">
        <v>218</v>
      </c>
      <c r="C67" s="227"/>
      <c r="D67" s="227"/>
      <c r="E67" s="9"/>
      <c r="F67" s="145"/>
      <c r="G67" s="77" t="s">
        <v>219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3" t="s">
        <v>198</v>
      </c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5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31"/>
      <c r="C72" s="232"/>
      <c r="D72" s="232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WORKDAY(P67,F72,$P$116:$R$124)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31"/>
      <c r="C74" s="232"/>
      <c r="D74" s="232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WORKDAY(P72,F74,$P$116:$R$124)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31"/>
      <c r="C76" s="232"/>
      <c r="D76" s="232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WORKDAY(P74,F76,$P$116:$R$124)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46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8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3" t="s">
        <v>201</v>
      </c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5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206</v>
      </c>
      <c r="C82" s="117"/>
      <c r="D82" s="138"/>
      <c r="E82" s="116" t="s">
        <v>35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47"/>
      <c r="C85" s="247"/>
      <c r="D85" s="247"/>
      <c r="E85" s="247"/>
      <c r="F85" s="247"/>
      <c r="G85" s="247"/>
      <c r="H85" s="247"/>
      <c r="I85" s="247"/>
      <c r="J85" s="247"/>
      <c r="K85" s="247"/>
      <c r="L85" s="247"/>
      <c r="M85" s="247"/>
      <c r="N85" s="247"/>
    </row>
    <row r="86" spans="2:14" ht="6.95" customHeight="1" x14ac:dyDescent="0.2"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</row>
    <row r="87" spans="2:14" ht="220.9" customHeight="1" x14ac:dyDescent="0.2"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</row>
    <row r="88" spans="2:14" ht="4.9000000000000004" customHeight="1" x14ac:dyDescent="0.2"/>
    <row r="89" spans="2:14" ht="18.600000000000001" customHeight="1" x14ac:dyDescent="0.2">
      <c r="B89" s="233" t="s">
        <v>200</v>
      </c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5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207</v>
      </c>
      <c r="C91" s="77"/>
      <c r="D91" s="145"/>
      <c r="E91" s="143" t="s">
        <v>208</v>
      </c>
      <c r="F91" s="76" t="s">
        <v>20</v>
      </c>
      <c r="G91" s="32"/>
      <c r="H91" s="78"/>
      <c r="I91" s="132" t="s">
        <v>21</v>
      </c>
      <c r="J91" s="249"/>
      <c r="K91" s="249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50" t="str">
        <f>IF(C35="Mor","Angiv far/medmors beskæftigelsesstatus","Angiv mors beskæftigelsesstatus")</f>
        <v>Angiv mors beskæftigelsesstatus</v>
      </c>
      <c r="C94" s="251"/>
      <c r="D94" s="251"/>
      <c r="E94" s="252"/>
      <c r="F94" s="252"/>
      <c r="G94" s="252"/>
      <c r="H94" s="252"/>
      <c r="I94" s="252"/>
      <c r="J94" s="252"/>
      <c r="K94" s="252"/>
      <c r="L94" s="252"/>
      <c r="M94" s="252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6.149999999999999" customHeight="1" x14ac:dyDescent="0.2">
      <c r="B96" s="75" t="str">
        <f>IF(C35="Mor","Far/medmor afholder følgende antal orlovsuger og dage med løn","Mor afholder følgende antal orlovsuger og dage med løn")</f>
        <v>Mor afholder følgende antal orlovsuger og dage med løn</v>
      </c>
      <c r="C96" s="77"/>
      <c r="D96" s="77"/>
      <c r="E96" s="127"/>
      <c r="F96" s="145"/>
      <c r="G96" s="77" t="s">
        <v>35</v>
      </c>
      <c r="H96" s="33"/>
      <c r="I96" s="77" t="s">
        <v>22</v>
      </c>
      <c r="J96" s="77"/>
      <c r="K96" s="114"/>
      <c r="L96" s="114"/>
      <c r="M96" s="114"/>
      <c r="N96" s="31"/>
    </row>
    <row r="97" spans="2:14" ht="5.0999999999999996" customHeight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t="15.75" customHeight="1" x14ac:dyDescent="0.2">
      <c r="B98" s="75" t="str">
        <f>IF(C35="Mor","Far/medmor afholder følgende antal orlovsuger og dage uden løn","Mor afholder følgende antal orlovsuger og dage uden løn")</f>
        <v>Mor afholder følgende antal orlovsuger og dage uden løn</v>
      </c>
      <c r="C98" s="77"/>
      <c r="D98" s="77"/>
      <c r="E98" s="114"/>
      <c r="F98" s="145"/>
      <c r="G98" s="77" t="s">
        <v>35</v>
      </c>
      <c r="H98" s="33"/>
      <c r="I98" s="77" t="s">
        <v>22</v>
      </c>
      <c r="J98" s="114"/>
      <c r="K98" s="114"/>
      <c r="L98" s="114"/>
      <c r="M98" s="114"/>
      <c r="N98" s="31"/>
    </row>
    <row r="99" spans="2:14" ht="5.0999999999999996" customHeight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t="14.45" customHeight="1" x14ac:dyDescent="0.2">
      <c r="B100" s="75" t="str">
        <f>IF(C35="Mor","Far/medmor overfører følgende antal orlovsuger og dage til mor","Mor overfører følgende antal orlovsuger og dage til far/medmor")</f>
        <v>Mor overfører følgende antal orlovsuger og dage til far/medmor</v>
      </c>
      <c r="C100" s="77"/>
      <c r="D100" s="77"/>
      <c r="E100" s="114"/>
      <c r="F100" s="145"/>
      <c r="G100" s="77" t="s">
        <v>35</v>
      </c>
      <c r="H100" s="33"/>
      <c r="I100" s="77" t="s">
        <v>22</v>
      </c>
      <c r="J100" s="77"/>
      <c r="K100" s="82"/>
      <c r="L100" s="114"/>
      <c r="M100" s="114"/>
      <c r="N100" s="31"/>
    </row>
    <row r="101" spans="2:14" ht="5.0999999999999996" customHeight="1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9000000000000004" customHeight="1" x14ac:dyDescent="0.2"/>
    <row r="103" spans="2:14" ht="14.25" x14ac:dyDescent="0.2">
      <c r="B103" s="233" t="s">
        <v>209</v>
      </c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5"/>
    </row>
    <row r="104" spans="2:14" x14ac:dyDescent="0.2">
      <c r="B104" s="236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8"/>
    </row>
    <row r="105" spans="2:14" x14ac:dyDescent="0.2">
      <c r="B105" s="239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1"/>
    </row>
    <row r="106" spans="2:14" x14ac:dyDescent="0.2">
      <c r="B106" s="239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1"/>
    </row>
    <row r="107" spans="2:14" x14ac:dyDescent="0.2">
      <c r="B107" s="239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1"/>
    </row>
    <row r="108" spans="2:14" x14ac:dyDescent="0.2">
      <c r="B108" s="239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1"/>
    </row>
    <row r="109" spans="2:14" x14ac:dyDescent="0.2">
      <c r="B109" s="239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1"/>
    </row>
    <row r="110" spans="2:14" x14ac:dyDescent="0.2">
      <c r="B110" s="242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4"/>
    </row>
    <row r="112" spans="2:14" ht="14.25" x14ac:dyDescent="0.2">
      <c r="B112" s="253" t="s">
        <v>253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</row>
    <row r="113" spans="2:19" ht="14.25" x14ac:dyDescent="0.2">
      <c r="B113" s="253" t="s">
        <v>254</v>
      </c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</row>
    <row r="114" spans="2:19" ht="14.25" x14ac:dyDescent="0.2">
      <c r="B114" s="245" t="e">
        <f>VLOOKUP(D14,' område niveau 3'!A4:H23,3,FALSE)</f>
        <v>#N/A</v>
      </c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141"/>
      <c r="N114" s="141"/>
      <c r="P114" s="3"/>
      <c r="Q114" s="3" t="s">
        <v>221</v>
      </c>
    </row>
    <row r="115" spans="2:19" x14ac:dyDescent="0.2">
      <c r="P115">
        <v>2023</v>
      </c>
      <c r="Q115">
        <v>2024</v>
      </c>
      <c r="R115">
        <v>2025</v>
      </c>
    </row>
    <row r="116" spans="2:19" x14ac:dyDescent="0.2">
      <c r="P116" s="4">
        <v>44927</v>
      </c>
      <c r="Q116" s="4">
        <v>45292</v>
      </c>
      <c r="R116" s="4">
        <v>45658</v>
      </c>
      <c r="S116" t="s">
        <v>142</v>
      </c>
    </row>
    <row r="117" spans="2:19" x14ac:dyDescent="0.2">
      <c r="P117" s="4">
        <v>45022</v>
      </c>
      <c r="Q117" s="4">
        <v>45379</v>
      </c>
      <c r="R117" s="4">
        <v>45764</v>
      </c>
      <c r="S117" t="s">
        <v>143</v>
      </c>
    </row>
    <row r="118" spans="2:19" x14ac:dyDescent="0.2">
      <c r="P118" s="4">
        <v>45023</v>
      </c>
      <c r="Q118" s="4">
        <v>45380</v>
      </c>
      <c r="R118" s="4">
        <v>45765</v>
      </c>
      <c r="S118" t="s">
        <v>144</v>
      </c>
    </row>
    <row r="119" spans="2:19" x14ac:dyDescent="0.2">
      <c r="P119" s="4">
        <v>45026</v>
      </c>
      <c r="Q119" s="4">
        <v>45383</v>
      </c>
      <c r="R119" s="4">
        <v>45768</v>
      </c>
      <c r="S119" t="s">
        <v>145</v>
      </c>
    </row>
    <row r="120" spans="2:19" x14ac:dyDescent="0.2">
      <c r="P120" s="4">
        <v>45051</v>
      </c>
      <c r="Q120" s="4">
        <v>45421</v>
      </c>
      <c r="R120" s="4">
        <v>45806</v>
      </c>
      <c r="S120" t="s">
        <v>147</v>
      </c>
    </row>
    <row r="121" spans="2:19" x14ac:dyDescent="0.2">
      <c r="P121" s="4">
        <v>45064</v>
      </c>
      <c r="Q121" s="4">
        <v>45432</v>
      </c>
      <c r="R121" s="4">
        <v>45817</v>
      </c>
      <c r="S121" t="s">
        <v>148</v>
      </c>
    </row>
    <row r="122" spans="2:19" x14ac:dyDescent="0.2">
      <c r="P122" s="4">
        <v>45075</v>
      </c>
      <c r="Q122" s="4">
        <v>45651</v>
      </c>
      <c r="R122" s="4">
        <v>46016</v>
      </c>
      <c r="S122" t="s">
        <v>149</v>
      </c>
    </row>
    <row r="123" spans="2:19" x14ac:dyDescent="0.2">
      <c r="P123" s="4">
        <v>45285</v>
      </c>
      <c r="Q123" s="4">
        <v>45652</v>
      </c>
      <c r="R123" s="4">
        <v>46017</v>
      </c>
      <c r="S123" t="s">
        <v>150</v>
      </c>
    </row>
    <row r="124" spans="2:19" x14ac:dyDescent="0.2">
      <c r="P124" s="4">
        <v>45286</v>
      </c>
    </row>
  </sheetData>
  <sheetProtection algorithmName="SHA-512" hashValue="cPnzjEb7zGQRKoHywH56kzH5LFxK1273SPrsRQfA9axjQTvhxiYn2FxbLL6Wpzhu7L4rKC48z7s2vpl2I2+uqQ==" saltValue="7I7vCrVV/mOgnEmPhm2JBQ==" spinCount="100000" sheet="1" selectLockedCells="1"/>
  <mergeCells count="36">
    <mergeCell ref="D18:J18"/>
    <mergeCell ref="D2:J2"/>
    <mergeCell ref="B3:M4"/>
    <mergeCell ref="D5:J5"/>
    <mergeCell ref="D14:J14"/>
    <mergeCell ref="D16:J16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B94:D94"/>
    <mergeCell ref="E94:M94"/>
    <mergeCell ref="B66:N66"/>
    <mergeCell ref="B67:D67"/>
    <mergeCell ref="B70:N70"/>
    <mergeCell ref="B72:D72"/>
    <mergeCell ref="B74:D74"/>
    <mergeCell ref="B76:D76"/>
    <mergeCell ref="B78:N78"/>
    <mergeCell ref="B80:N80"/>
    <mergeCell ref="B85:N87"/>
    <mergeCell ref="B89:N89"/>
    <mergeCell ref="J91:K91"/>
    <mergeCell ref="B103:N103"/>
    <mergeCell ref="B104:N110"/>
    <mergeCell ref="B112:N112"/>
    <mergeCell ref="B113:N113"/>
    <mergeCell ref="B114:L114"/>
  </mergeCells>
  <dataValidations count="23">
    <dataValidation type="list" allowBlank="1" showInputMessage="1" showErrorMessage="1" sqref="B72:D72 B74:D74 B76:D76" xr:uid="{3AD7D163-7C4C-4409-9EB7-B5AED583E8B7}">
      <formula1>$S$12:$S$14</formula1>
    </dataValidation>
    <dataValidation type="list" allowBlank="1" showInputMessage="1" showErrorMessage="1" sqref="J15 J17 B79:D79 B59:D60" xr:uid="{789CE621-804C-4667-906E-290232F554BC}">
      <formula1>#REF!</formula1>
    </dataValidation>
    <dataValidation showDropDown="1" showInputMessage="1" showErrorMessage="1" sqref="N18:N19 D18 J19" xr:uid="{CA3BC629-B13B-42DC-8323-70706A79F460}"/>
    <dataValidation allowBlank="1" showInputMessage="1" showErrorMessage="1" errorTitle="Skal skrives som dd-mm-åå" sqref="E22:G22" xr:uid="{5DD5CAED-11D9-46F9-BACB-1A269967C4E3}"/>
    <dataValidation type="custom" allowBlank="1" showInputMessage="1" showErrorMessage="1" errorTitle="Angiv færre antal uger." error="Hvis Far: 2 uger" sqref="F37" xr:uid="{A3DD5AE6-9E10-4542-88F1-152002EAD22C}">
      <formula1>IF(C35="Mor",F37&lt;=20,F37&lt;=2)</formula1>
    </dataValidation>
    <dataValidation type="whole" allowBlank="1" showInputMessage="1" showErrorMessage="1" error="Maksimum 6 dage._x000a_Alt over 6 dage skal skrives som hele uger" prompt="Alt over 6 dage skal skrives som hele uger" sqref="H40 H42:H43" xr:uid="{13801577-19D4-40C4-A5FA-602587050A6F}">
      <formula1>0</formula1>
      <formula2>6</formula2>
    </dataValidation>
    <dataValidation type="whole" allowBlank="1" showInputMessage="1" showErrorMessage="1" errorTitle="Max. antal uge er 6" error="Max. antal uge er 6" sqref="F40 F42:F43" xr:uid="{149D5712-DAC5-4610-ADB8-87CECC403C62}">
      <formula1>0</formula1>
      <formula2>C40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25D301E9-BB79-4C40-B03F-3720092D773F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EA3E2123-25DA-4275-9D7E-3FB9C6CA12FF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ADE7174A-7DA7-480C-9E54-DACFCD600D71}">
      <formula1>G1048473</formula1>
    </dataValidation>
    <dataValidation type="list" allowBlank="1" showDropDown="1" showInputMessage="1" showErrorMessage="1" sqref="C35:E35" xr:uid="{6914C196-F823-4507-B82E-DD093D1BEBAE}">
      <formula1>$S$9:$S$10</formula1>
    </dataValidation>
    <dataValidation type="custom" allowBlank="1" showInputMessage="1" showErrorMessage="1" errorTitle="Angiv færre antal uger." error="Hvis Far: _x000a_- 7 uger hvis barnet er født før 1.4.2024_x000a_- 10 uger hvis barnet er født fra 1.4.2024" sqref="F39" xr:uid="{23EB21D4-D5B1-411C-A839-16002ECA48DD}">
      <formula1>IF(C35="Far",F39&lt;=P39,F39&lt;=P39)</formula1>
    </dataValidation>
    <dataValidation type="custom" allowBlank="1" showInputMessage="1" showErrorMessage="1" errorTitle="Angiv færre antal uger." error="Hvis Far: 6 uger" sqref="F41" xr:uid="{79FBF481-8C7D-4E18-B52E-4AFC05755344}">
      <formula1>IF(C35="Mor",F41&lt;=2,F41&lt;=6)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E1CFAA42-CAD4-4EF9-8D08-F02C3D9B73AE}">
      <formula1>D22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3" xr:uid="{9C9F94AE-1007-4E86-8B7F-9CD5E2888ADE}">
      <formula1>IF(AND(C40="Mor",F46=2),F63&lt;=11,F63&lt;=13)</formula1>
    </dataValidation>
    <dataValidation allowBlank="1" showInputMessage="1" showErrorMessage="1" prompt="Alt over 6 dage skal angives som hele uger." sqref="H58 H67 H63" xr:uid="{F995C294-7ED7-4B42-88C1-F8AA37CCED40}"/>
    <dataValidation type="whole" allowBlank="1" showInputMessage="1" showErrorMessage="1" error="Maksimum 6 dage._x000a_Alt over 6 dage skal skrives som hele uger" prompt="Alt over 6 dage skal angives som hele uger." sqref="H37 H39 H41" xr:uid="{136F1FC3-A139-4AE6-A439-BCC54DAB3587}">
      <formula1>0</formula1>
      <formula2>6</formula2>
    </dataValidation>
    <dataValidation allowBlank="1" showInputMessage="1" showErrorMessage="1" prompt="Indtast dato adskilt af bindestreger. Fx 02-08-2022" sqref="K39 K58 K67 K63" xr:uid="{101B1271-497C-49EF-BD9C-DC92B72066AC}"/>
    <dataValidation type="list" allowBlank="1" showInputMessage="1" showErrorMessage="1" sqref="E94:M94" xr:uid="{3E9B2BDC-3CAF-4176-8F31-13F957B83EA1}">
      <formula1>$S$16:$S$19</formula1>
    </dataValidation>
    <dataValidation type="date" operator="greaterThanOrEqual" allowBlank="1" showInputMessage="1" showErrorMessage="1" errorTitle="Skal skrives som dd-mm-åå" error="Indtast fødselsdato der er senere end den 01-08-2022." sqref="D22" xr:uid="{D4436C20-88D6-476C-8499-0E7B4A9E177D}">
      <formula1>44775</formula1>
    </dataValidation>
    <dataValidation type="custom" allowBlank="1" showInputMessage="1" showErrorMessage="1" sqref="P37" xr:uid="{B2C7794C-4F8E-44F7-979B-196C3E2FEC43}">
      <formula1>IF(C35="Mor",20,2)</formula1>
    </dataValidation>
    <dataValidation type="list" allowBlank="1" showDropDown="1" showInputMessage="1" showErrorMessage="1" errorTitle="Angiv 8 eller 14 uger." error="Angiv 8 eller 14 uger." sqref="F67" xr:uid="{23C2F389-B697-43A5-8BCB-22D551E4F6E6}">
      <formula1>$S$67:$S$68</formula1>
    </dataValidation>
    <dataValidation type="list" allowBlank="1" showDropDown="1" showInputMessage="1" showErrorMessage="1" sqref="B58:D58" xr:uid="{B03C924E-2109-466E-9750-F5473636BAA3}">
      <formula1>$S$51:$S$53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11265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1265" r:id="rId4"/>
      </mc:Fallback>
    </mc:AlternateContent>
    <mc:AlternateContent xmlns:mc="http://schemas.openxmlformats.org/markup-compatibility/2006">
      <mc:Choice Requires="x14">
        <oleObject progId="Visio.Drawing.15" shapeId="11266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11266" r:id="rId6"/>
      </mc:Fallback>
    </mc:AlternateContent>
    <mc:AlternateContent xmlns:mc="http://schemas.openxmlformats.org/markup-compatibility/2006">
      <mc:Choice Requires="x14">
        <oleObject progId="Visio.Drawing.15" shapeId="11267" r:id="rId8">
          <objectPr defaultSize="0" autoPict="0" r:id="rId9">
            <anchor moveWithCells="1">
              <from>
                <xdr:col>1</xdr:col>
                <xdr:colOff>390525</xdr:colOff>
                <xdr:row>51</xdr:row>
                <xdr:rowOff>66675</xdr:rowOff>
              </from>
              <to>
                <xdr:col>1</xdr:col>
                <xdr:colOff>1295400</xdr:colOff>
                <xdr:row>52</xdr:row>
                <xdr:rowOff>409575</xdr:rowOff>
              </to>
            </anchor>
          </objectPr>
        </oleObject>
      </mc:Choice>
      <mc:Fallback>
        <oleObject progId="Visio.Drawing.15" shapeId="11267" r:id="rId8"/>
      </mc:Fallback>
    </mc:AlternateContent>
    <mc:AlternateContent xmlns:mc="http://schemas.openxmlformats.org/markup-compatibility/2006">
      <mc:Choice Requires="x14">
        <oleObject progId="Visio.Drawing.15" shapeId="11268" r:id="rId10">
          <objectPr defaultSize="0" autoPict="0" r:id="rId11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11268" r:id="rId10"/>
      </mc:Fallback>
    </mc:AlternateContent>
    <mc:AlternateContent xmlns:mc="http://schemas.openxmlformats.org/markup-compatibility/2006">
      <mc:Choice Requires="x14">
        <oleObject progId="Visio.Drawing.15" shapeId="11269" r:id="rId12">
          <objectPr defaultSize="0" autoPict="0" r:id="rId11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11269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93CF606-21A4-4EFE-B027-37AEA20D8D59}">
          <x14:formula1>
            <xm:f>' område niveau 3'!$A$3:$A$23</xm:f>
          </x14:formula1>
          <xm:sqref>D14</xm:sqref>
        </x14:dataValidation>
        <x14:dataValidation type="list" allowBlank="1" showInputMessage="1" showErrorMessage="1" xr:uid="{D6D67CDD-F49D-4019-94FD-A680E8E66FF4}">
          <x14:formula1>
            <xm:f>' område niveau 3'!$C$25:$C$87</xm:f>
          </x14:formula1>
          <xm:sqref>D16:J16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723F9-B493-42D9-8767-E56D8B50644C}">
  <sheetPr>
    <tabColor theme="0" tint="-0.249977111117893"/>
  </sheetPr>
  <dimension ref="B2:U124"/>
  <sheetViews>
    <sheetView showGridLines="0" showRowColHeaders="0" zoomScale="90" zoomScaleNormal="90" workbookViewId="0">
      <selection activeCell="D20" sqref="D20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7.140625" hidden="1" customWidth="1"/>
    <col min="16" max="16" width="11.5703125" hidden="1" customWidth="1"/>
    <col min="17" max="18" width="11.28515625" hidden="1" customWidth="1"/>
    <col min="19" max="19" width="28.7109375" hidden="1" customWidth="1"/>
    <col min="20" max="20" width="34.42578125" customWidth="1"/>
  </cols>
  <sheetData>
    <row r="2" spans="2:21" ht="8.65" customHeight="1" x14ac:dyDescent="0.2">
      <c r="B2" s="34"/>
      <c r="C2" s="35"/>
      <c r="D2" s="205"/>
      <c r="E2" s="205"/>
      <c r="F2" s="205"/>
      <c r="G2" s="205"/>
      <c r="H2" s="205"/>
      <c r="I2" s="205"/>
      <c r="J2" s="205"/>
      <c r="K2" s="36"/>
      <c r="L2" s="36"/>
      <c r="M2" s="36"/>
      <c r="N2" s="37"/>
    </row>
    <row r="3" spans="2:21" ht="13.15" customHeight="1" x14ac:dyDescent="0.2">
      <c r="B3" s="206" t="s">
        <v>374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39"/>
    </row>
    <row r="4" spans="2:21" ht="17.25" customHeight="1" x14ac:dyDescent="0.2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39"/>
    </row>
    <row r="5" spans="2:21" ht="44.65" customHeight="1" x14ac:dyDescent="0.2">
      <c r="B5" s="133"/>
      <c r="C5" s="134"/>
      <c r="D5" s="208" t="s">
        <v>211</v>
      </c>
      <c r="E5" s="208"/>
      <c r="F5" s="208"/>
      <c r="G5" s="208"/>
      <c r="H5" s="208"/>
      <c r="I5" s="208"/>
      <c r="J5" s="208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IF(D20="","",IF(ISEVEN(RIGHT(D20,2)),"Medmor",""))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375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203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09"/>
      <c r="E14" s="209"/>
      <c r="F14" s="209"/>
      <c r="G14" s="209"/>
      <c r="H14" s="209"/>
      <c r="I14" s="209"/>
      <c r="J14" s="209"/>
      <c r="K14" s="9"/>
      <c r="L14" s="9"/>
      <c r="M14" s="9"/>
      <c r="N14" s="6"/>
      <c r="S14" s="3" t="s">
        <v>265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09"/>
      <c r="E16" s="209"/>
      <c r="F16" s="209"/>
      <c r="G16" s="209"/>
      <c r="H16" s="209"/>
      <c r="I16" s="209"/>
      <c r="J16" s="209"/>
      <c r="K16" s="9"/>
      <c r="L16" s="9"/>
      <c r="M16" s="9"/>
      <c r="N16" s="7"/>
      <c r="S16" s="63" t="s">
        <v>195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214</v>
      </c>
    </row>
    <row r="18" spans="2:19" ht="18" customHeight="1" x14ac:dyDescent="0.2">
      <c r="B18" s="8" t="s">
        <v>17</v>
      </c>
      <c r="C18" s="9"/>
      <c r="D18" s="209"/>
      <c r="E18" s="209"/>
      <c r="F18" s="209"/>
      <c r="G18" s="209"/>
      <c r="H18" s="209"/>
      <c r="I18" s="209"/>
      <c r="J18" s="209"/>
      <c r="K18" s="9"/>
      <c r="L18" s="9"/>
      <c r="M18" s="9"/>
      <c r="N18" s="6"/>
      <c r="S18" s="3" t="s">
        <v>204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205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10" t="s">
        <v>202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1"/>
    </row>
    <row r="26" spans="2:19" ht="5.0999999999999996" customHeight="1" x14ac:dyDescent="0.2">
      <c r="B26" s="70"/>
      <c r="C26" s="71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3"/>
    </row>
    <row r="27" spans="2:19" ht="5.0999999999999996" customHeight="1" x14ac:dyDescent="0.2">
      <c r="B27" s="70"/>
      <c r="C27" s="71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3"/>
    </row>
    <row r="28" spans="2:19" ht="5.0999999999999996" customHeight="1" x14ac:dyDescent="0.2">
      <c r="B28" s="70"/>
      <c r="C28" s="71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3"/>
    </row>
    <row r="29" spans="2:19" ht="5.0999999999999996" customHeight="1" x14ac:dyDescent="0.2">
      <c r="B29" s="70"/>
      <c r="C29" s="71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3"/>
    </row>
    <row r="30" spans="2:19" ht="5.0999999999999996" customHeight="1" x14ac:dyDescent="0.2">
      <c r="B30" s="70"/>
      <c r="C30" s="71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3"/>
    </row>
    <row r="31" spans="2:19" ht="5.0999999999999996" customHeight="1" x14ac:dyDescent="0.2">
      <c r="B31" s="70"/>
      <c r="C31" s="71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3"/>
    </row>
    <row r="32" spans="2:19" ht="5.0999999999999996" customHeight="1" x14ac:dyDescent="0.2">
      <c r="B32" s="70"/>
      <c r="C32" s="71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3"/>
    </row>
    <row r="33" spans="2:19" ht="63.95" customHeight="1" x14ac:dyDescent="0.2">
      <c r="B33" s="72"/>
      <c r="C33" s="73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5"/>
    </row>
    <row r="34" spans="2:19" ht="5.0999999999999996" customHeight="1" x14ac:dyDescent="0.2">
      <c r="B34" s="216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</row>
    <row r="35" spans="2:19" ht="18" customHeight="1" x14ac:dyDescent="0.2">
      <c r="B35" s="144" t="s">
        <v>33</v>
      </c>
      <c r="C35" s="218" t="str">
        <f>S7</f>
        <v/>
      </c>
      <c r="D35" s="218"/>
      <c r="E35" s="218"/>
      <c r="F35" s="219" t="s">
        <v>212</v>
      </c>
      <c r="G35" s="219"/>
      <c r="H35" s="219"/>
      <c r="I35" s="219"/>
      <c r="J35" s="219"/>
      <c r="K35" s="219"/>
      <c r="L35" s="219"/>
      <c r="M35" s="219"/>
      <c r="N35" s="220"/>
      <c r="S35" t="s">
        <v>216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34</v>
      </c>
      <c r="C37" s="76" t="str">
        <f>IF(C35="Medmor","2","")</f>
        <v/>
      </c>
      <c r="D37" s="77" t="s">
        <v>196</v>
      </c>
      <c r="E37" s="77"/>
      <c r="F37" s="145"/>
      <c r="G37" s="77" t="s">
        <v>35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IF(F37&lt;&gt;"",SUM(K37+F37*7+H37-1+S44+S46+S48),"")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ret til at holde</v>
      </c>
      <c r="C39" s="76" t="str">
        <f>IF(C35="Medmor",P39,"")</f>
        <v/>
      </c>
      <c r="D39" s="77" t="s">
        <v>196</v>
      </c>
      <c r="E39" s="77"/>
      <c r="F39" s="145"/>
      <c r="G39" s="77" t="s">
        <v>35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IF(F39&lt;&gt;"",K39+F39*7+H39-1,"")</f>
        <v/>
      </c>
      <c r="N39" s="89"/>
      <c r="O39" s="136" t="str">
        <f>IF(M39="",O37,M39)</f>
        <v/>
      </c>
      <c r="P39" s="141">
        <f>IF(D22&gt;=O22,Q39,R39)</f>
        <v>7</v>
      </c>
      <c r="Q39" s="141">
        <v>10</v>
      </c>
      <c r="R39" s="141">
        <v>7</v>
      </c>
      <c r="S39" s="4"/>
    </row>
    <row r="40" spans="2:19" ht="4.7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8" customHeight="1" x14ac:dyDescent="0.2">
      <c r="B41" s="75" t="s">
        <v>197</v>
      </c>
      <c r="C41" s="76" t="str">
        <f>IF(C35="Medmor","6","")</f>
        <v/>
      </c>
      <c r="D41" s="77" t="str">
        <f>IF(C35="Mor","uger med løn overført fra far. Jeg holder","uger med løn. Jeg holder")</f>
        <v>uger med løn. Jeg holder</v>
      </c>
      <c r="E41" s="77"/>
      <c r="F41" s="145"/>
      <c r="G41" s="77" t="s">
        <v>35</v>
      </c>
      <c r="H41" s="145"/>
      <c r="I41" s="88" t="s">
        <v>22</v>
      </c>
      <c r="J41" s="78" t="s">
        <v>20</v>
      </c>
      <c r="K41" s="32" t="str">
        <f>IF(F41&lt;&gt;"",O39+1,"")</f>
        <v/>
      </c>
      <c r="L41" s="78" t="s">
        <v>21</v>
      </c>
      <c r="M41" s="136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92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8.95" customHeight="1" x14ac:dyDescent="0.2">
      <c r="B44" s="221" t="s">
        <v>213</v>
      </c>
      <c r="C44" s="222"/>
      <c r="D44" s="222"/>
      <c r="E44" s="222"/>
      <c r="F44" s="222"/>
      <c r="G44" s="222"/>
      <c r="H44" s="222"/>
      <c r="I44" s="222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21"/>
      <c r="C45" s="222"/>
      <c r="D45" s="222"/>
      <c r="E45" s="222"/>
      <c r="F45" s="222"/>
      <c r="G45" s="222"/>
      <c r="H45" s="222"/>
      <c r="I45" s="222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21"/>
      <c r="C46" s="222"/>
      <c r="D46" s="222"/>
      <c r="E46" s="222"/>
      <c r="F46" s="222"/>
      <c r="G46" s="222"/>
      <c r="H46" s="222"/>
      <c r="I46" s="222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21"/>
      <c r="C47" s="222"/>
      <c r="D47" s="222"/>
      <c r="E47" s="222"/>
      <c r="F47" s="222"/>
      <c r="G47" s="222"/>
      <c r="H47" s="222"/>
      <c r="I47" s="222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21"/>
      <c r="C48" s="222"/>
      <c r="D48" s="222"/>
      <c r="E48" s="222"/>
      <c r="F48" s="222"/>
      <c r="G48" s="222"/>
      <c r="H48" s="222"/>
      <c r="I48" s="222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  <c r="S51" t="s">
        <v>371</v>
      </c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</row>
    <row r="53" spans="2:19" ht="107.25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199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1"/>
    </row>
    <row r="55" spans="2:19" ht="5.0999999999999996" customHeight="1" x14ac:dyDescent="0.2">
      <c r="B55" s="202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4"/>
    </row>
    <row r="56" spans="2:19" ht="18" customHeight="1" x14ac:dyDescent="0.2">
      <c r="B56" s="223" t="s">
        <v>199</v>
      </c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5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54" t="s">
        <v>371</v>
      </c>
      <c r="C58" s="255"/>
      <c r="D58" s="255"/>
      <c r="E58" s="9"/>
      <c r="F58" s="145"/>
      <c r="G58" s="77" t="s">
        <v>35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3" t="s">
        <v>223</v>
      </c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5"/>
      <c r="P61" s="153"/>
      <c r="S61" s="4" t="str">
        <f>IF(AND(F63&lt;&gt;"",M54&lt;&gt;""),M54+1,"")</f>
        <v/>
      </c>
    </row>
    <row r="62" spans="2:19" ht="6.75" customHeight="1" x14ac:dyDescent="0.2">
      <c r="B62" s="226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8"/>
      <c r="P62" s="153"/>
      <c r="S62" s="137">
        <f>M54</f>
        <v>0</v>
      </c>
    </row>
    <row r="63" spans="2:19" ht="20.45" customHeight="1" x14ac:dyDescent="0.2">
      <c r="B63" s="229" t="s">
        <v>210</v>
      </c>
      <c r="C63" s="230"/>
      <c r="D63" s="230"/>
      <c r="E63" s="105"/>
      <c r="F63" s="148"/>
      <c r="G63" s="107" t="s">
        <v>35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3" t="s">
        <v>220</v>
      </c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5"/>
      <c r="P65" s="153"/>
      <c r="S65" s="4" t="str">
        <f>IF(AND(F67&lt;&gt;"",M58&lt;&gt;""),M58+1,"")</f>
        <v/>
      </c>
    </row>
    <row r="66" spans="2:19" ht="6.75" customHeight="1" x14ac:dyDescent="0.2">
      <c r="B66" s="226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8"/>
      <c r="P66" s="153"/>
      <c r="S66" s="137" t="str">
        <f>M58</f>
        <v/>
      </c>
    </row>
    <row r="67" spans="2:19" ht="20.45" customHeight="1" x14ac:dyDescent="0.2">
      <c r="B67" s="226" t="s">
        <v>218</v>
      </c>
      <c r="C67" s="227"/>
      <c r="D67" s="227"/>
      <c r="E67" s="9"/>
      <c r="F67" s="145"/>
      <c r="G67" s="77" t="s">
        <v>219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3" t="s">
        <v>198</v>
      </c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5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31"/>
      <c r="C72" s="232"/>
      <c r="D72" s="232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WORKDAY(P67,F72,$P$116:$R$124)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31"/>
      <c r="C74" s="232"/>
      <c r="D74" s="232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WORKDAY(P72,F74,$P$116:$R$124)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31"/>
      <c r="C76" s="232"/>
      <c r="D76" s="232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WORKDAY(P74,F76,$P$116:$R$124)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46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8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3" t="s">
        <v>201</v>
      </c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5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206</v>
      </c>
      <c r="C82" s="117"/>
      <c r="D82" s="138"/>
      <c r="E82" s="116" t="s">
        <v>35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47"/>
      <c r="C85" s="247"/>
      <c r="D85" s="247"/>
      <c r="E85" s="247"/>
      <c r="F85" s="247"/>
      <c r="G85" s="247"/>
      <c r="H85" s="247"/>
      <c r="I85" s="247"/>
      <c r="J85" s="247"/>
      <c r="K85" s="247"/>
      <c r="L85" s="247"/>
      <c r="M85" s="247"/>
      <c r="N85" s="247"/>
    </row>
    <row r="86" spans="2:14" ht="6.95" customHeight="1" x14ac:dyDescent="0.2"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</row>
    <row r="87" spans="2:14" ht="220.9" customHeight="1" x14ac:dyDescent="0.2"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</row>
    <row r="88" spans="2:14" ht="4.9000000000000004" customHeight="1" x14ac:dyDescent="0.2"/>
    <row r="89" spans="2:14" ht="18.600000000000001" customHeight="1" x14ac:dyDescent="0.2">
      <c r="B89" s="233" t="s">
        <v>200</v>
      </c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5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207</v>
      </c>
      <c r="C91" s="77"/>
      <c r="D91" s="145"/>
      <c r="E91" s="143" t="s">
        <v>208</v>
      </c>
      <c r="F91" s="76" t="s">
        <v>20</v>
      </c>
      <c r="G91" s="32"/>
      <c r="H91" s="78"/>
      <c r="I91" s="132" t="s">
        <v>21</v>
      </c>
      <c r="J91" s="249"/>
      <c r="K91" s="249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50" t="str">
        <f>IF(C35="Mor","Angiv far/medmors beskæftigelsesstatus","Angiv mors beskæftigelsesstatus")</f>
        <v>Angiv mors beskæftigelsesstatus</v>
      </c>
      <c r="C94" s="251"/>
      <c r="D94" s="251"/>
      <c r="E94" s="252"/>
      <c r="F94" s="252"/>
      <c r="G94" s="252"/>
      <c r="H94" s="252"/>
      <c r="I94" s="252"/>
      <c r="J94" s="252"/>
      <c r="K94" s="252"/>
      <c r="L94" s="252"/>
      <c r="M94" s="252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6.149999999999999" customHeight="1" x14ac:dyDescent="0.2">
      <c r="B96" s="75" t="str">
        <f>IF(C35="Mor","Far/medmor afholder følgende antal orlovsuger og dage med løn","Mor afholder følgende antal orlovsuger og dage med løn")</f>
        <v>Mor afholder følgende antal orlovsuger og dage med løn</v>
      </c>
      <c r="C96" s="77"/>
      <c r="D96" s="77"/>
      <c r="E96" s="127"/>
      <c r="F96" s="145"/>
      <c r="G96" s="77" t="s">
        <v>35</v>
      </c>
      <c r="H96" s="33"/>
      <c r="I96" s="77" t="s">
        <v>22</v>
      </c>
      <c r="J96" s="77"/>
      <c r="K96" s="114"/>
      <c r="L96" s="114"/>
      <c r="M96" s="114"/>
      <c r="N96" s="31"/>
    </row>
    <row r="97" spans="2:14" ht="5.0999999999999996" customHeight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t="15.75" customHeight="1" x14ac:dyDescent="0.2">
      <c r="B98" s="75" t="str">
        <f>IF(C35="Mor","Far/medmor afholder følgende antal orlovsuger og dage uden løn","Mor afholder følgende antal orlovsuger og dage uden løn")</f>
        <v>Mor afholder følgende antal orlovsuger og dage uden løn</v>
      </c>
      <c r="C98" s="77"/>
      <c r="D98" s="77"/>
      <c r="E98" s="114"/>
      <c r="F98" s="145"/>
      <c r="G98" s="77" t="s">
        <v>35</v>
      </c>
      <c r="H98" s="33"/>
      <c r="I98" s="77" t="s">
        <v>22</v>
      </c>
      <c r="J98" s="114"/>
      <c r="K98" s="114"/>
      <c r="L98" s="114"/>
      <c r="M98" s="114"/>
      <c r="N98" s="31"/>
    </row>
    <row r="99" spans="2:14" ht="5.0999999999999996" customHeight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t="14.45" customHeight="1" x14ac:dyDescent="0.2">
      <c r="B100" s="75" t="str">
        <f>IF(C35="Mor","Medmor overfører følgende antal orlovsuger og dage til mor","Mor overfører følgende antal orlovsuger og dage til Medmor")</f>
        <v>Mor overfører følgende antal orlovsuger og dage til Medmor</v>
      </c>
      <c r="C100" s="77"/>
      <c r="D100" s="77"/>
      <c r="E100" s="114"/>
      <c r="F100" s="145"/>
      <c r="G100" s="77" t="s">
        <v>35</v>
      </c>
      <c r="H100" s="33"/>
      <c r="I100" s="77" t="s">
        <v>22</v>
      </c>
      <c r="J100" s="77"/>
      <c r="K100" s="82"/>
      <c r="L100" s="114"/>
      <c r="M100" s="114"/>
      <c r="N100" s="31"/>
    </row>
    <row r="101" spans="2:14" ht="5.0999999999999996" customHeight="1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9000000000000004" customHeight="1" x14ac:dyDescent="0.2"/>
    <row r="103" spans="2:14" ht="14.25" x14ac:dyDescent="0.2">
      <c r="B103" s="233" t="s">
        <v>209</v>
      </c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5"/>
    </row>
    <row r="104" spans="2:14" x14ac:dyDescent="0.2">
      <c r="B104" s="236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8"/>
    </row>
    <row r="105" spans="2:14" x14ac:dyDescent="0.2">
      <c r="B105" s="239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1"/>
    </row>
    <row r="106" spans="2:14" x14ac:dyDescent="0.2">
      <c r="B106" s="239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1"/>
    </row>
    <row r="107" spans="2:14" x14ac:dyDescent="0.2">
      <c r="B107" s="239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1"/>
    </row>
    <row r="108" spans="2:14" x14ac:dyDescent="0.2">
      <c r="B108" s="239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1"/>
    </row>
    <row r="109" spans="2:14" x14ac:dyDescent="0.2">
      <c r="B109" s="239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1"/>
    </row>
    <row r="110" spans="2:14" x14ac:dyDescent="0.2">
      <c r="B110" s="242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4"/>
    </row>
    <row r="112" spans="2:14" ht="14.25" x14ac:dyDescent="0.2">
      <c r="B112" s="253" t="s">
        <v>253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</row>
    <row r="113" spans="2:19" ht="14.25" x14ac:dyDescent="0.2">
      <c r="B113" s="253" t="s">
        <v>254</v>
      </c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</row>
    <row r="114" spans="2:19" ht="14.25" x14ac:dyDescent="0.2">
      <c r="B114" s="245" t="e">
        <f>VLOOKUP(D14,' område niveau 3'!A4:H23,4,FALSE)</f>
        <v>#N/A</v>
      </c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141"/>
      <c r="N114" s="141"/>
      <c r="P114" s="3"/>
      <c r="Q114" s="3" t="s">
        <v>221</v>
      </c>
    </row>
    <row r="115" spans="2:19" x14ac:dyDescent="0.2">
      <c r="P115">
        <v>2023</v>
      </c>
      <c r="Q115">
        <v>2024</v>
      </c>
      <c r="R115">
        <v>2025</v>
      </c>
    </row>
    <row r="116" spans="2:19" x14ac:dyDescent="0.2">
      <c r="P116" s="4">
        <v>44927</v>
      </c>
      <c r="Q116" s="4">
        <v>45292</v>
      </c>
      <c r="R116" s="4">
        <v>45658</v>
      </c>
      <c r="S116" t="s">
        <v>142</v>
      </c>
    </row>
    <row r="117" spans="2:19" x14ac:dyDescent="0.2">
      <c r="P117" s="4">
        <v>45022</v>
      </c>
      <c r="Q117" s="4">
        <v>45379</v>
      </c>
      <c r="R117" s="4">
        <v>45764</v>
      </c>
      <c r="S117" t="s">
        <v>143</v>
      </c>
    </row>
    <row r="118" spans="2:19" x14ac:dyDescent="0.2">
      <c r="P118" s="4">
        <v>45023</v>
      </c>
      <c r="Q118" s="4">
        <v>45380</v>
      </c>
      <c r="R118" s="4">
        <v>45765</v>
      </c>
      <c r="S118" t="s">
        <v>144</v>
      </c>
    </row>
    <row r="119" spans="2:19" x14ac:dyDescent="0.2">
      <c r="P119" s="4">
        <v>45026</v>
      </c>
      <c r="Q119" s="4">
        <v>45383</v>
      </c>
      <c r="R119" s="4">
        <v>45768</v>
      </c>
      <c r="S119" t="s">
        <v>145</v>
      </c>
    </row>
    <row r="120" spans="2:19" x14ac:dyDescent="0.2">
      <c r="P120" s="4">
        <v>45051</v>
      </c>
      <c r="Q120" s="4">
        <v>45421</v>
      </c>
      <c r="R120" s="4">
        <v>45806</v>
      </c>
      <c r="S120" t="s">
        <v>147</v>
      </c>
    </row>
    <row r="121" spans="2:19" x14ac:dyDescent="0.2">
      <c r="P121" s="4">
        <v>45064</v>
      </c>
      <c r="Q121" s="4">
        <v>45432</v>
      </c>
      <c r="R121" s="4">
        <v>45817</v>
      </c>
      <c r="S121" t="s">
        <v>148</v>
      </c>
    </row>
    <row r="122" spans="2:19" x14ac:dyDescent="0.2">
      <c r="P122" s="4">
        <v>45075</v>
      </c>
      <c r="Q122" s="4">
        <v>45651</v>
      </c>
      <c r="R122" s="4">
        <v>46016</v>
      </c>
      <c r="S122" t="s">
        <v>149</v>
      </c>
    </row>
    <row r="123" spans="2:19" x14ac:dyDescent="0.2">
      <c r="P123" s="4">
        <v>45285</v>
      </c>
      <c r="Q123" s="4">
        <v>45652</v>
      </c>
      <c r="R123" s="4">
        <v>46017</v>
      </c>
      <c r="S123" t="s">
        <v>150</v>
      </c>
    </row>
    <row r="124" spans="2:19" x14ac:dyDescent="0.2">
      <c r="P124" s="4">
        <v>45286</v>
      </c>
    </row>
  </sheetData>
  <sheetProtection algorithmName="SHA-512" hashValue="+QmPhUgVcuzwEQf2l279sT1BXH5Gqvxe68ZvuulURLOKs2FTAkg8sZrRBxLHQ71qN+TJWM8ObI1HbPdObe69jQ==" saltValue="fK0g2rhonAnIBHYOkB9FKw==" spinCount="100000" sheet="1" selectLockedCells="1"/>
  <mergeCells count="36">
    <mergeCell ref="D18:J18"/>
    <mergeCell ref="D2:J2"/>
    <mergeCell ref="B3:M4"/>
    <mergeCell ref="D5:J5"/>
    <mergeCell ref="D14:J14"/>
    <mergeCell ref="D16:J16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B94:D94"/>
    <mergeCell ref="E94:M94"/>
    <mergeCell ref="B66:N66"/>
    <mergeCell ref="B67:D67"/>
    <mergeCell ref="B70:N70"/>
    <mergeCell ref="B72:D72"/>
    <mergeCell ref="B74:D74"/>
    <mergeCell ref="B76:D76"/>
    <mergeCell ref="B78:N78"/>
    <mergeCell ref="B80:N80"/>
    <mergeCell ref="B85:N87"/>
    <mergeCell ref="B89:N89"/>
    <mergeCell ref="J91:K91"/>
    <mergeCell ref="B103:N103"/>
    <mergeCell ref="B104:N110"/>
    <mergeCell ref="B112:N112"/>
    <mergeCell ref="B113:N113"/>
    <mergeCell ref="B114:L114"/>
  </mergeCells>
  <dataValidations count="23">
    <dataValidation type="list" allowBlank="1" showDropDown="1" showInputMessage="1" showErrorMessage="1" sqref="B58:D58" xr:uid="{0988F03C-4FEB-4BCF-BE0C-836471352E41}">
      <formula1>$S$51:$S$53</formula1>
    </dataValidation>
    <dataValidation type="list" allowBlank="1" showDropDown="1" showInputMessage="1" showErrorMessage="1" errorTitle="Angiv 8 eller 14 uger." error="Angiv 8 eller 14 uger." sqref="F67" xr:uid="{FAC49CED-6334-437E-8E79-3B35D116FC53}">
      <formula1>$S$67:$S$68</formula1>
    </dataValidation>
    <dataValidation type="custom" allowBlank="1" showInputMessage="1" showErrorMessage="1" sqref="P37" xr:uid="{59DFFA11-71BC-4FD1-BCF6-148BD260595A}">
      <formula1>IF(C35="Mor",20,2)</formula1>
    </dataValidation>
    <dataValidation type="date" operator="greaterThanOrEqual" allowBlank="1" showInputMessage="1" showErrorMessage="1" errorTitle="Skal skrives som dd-mm-åå" error="Indtast fødselsdato der er senere end den 01-08-2022." sqref="D22" xr:uid="{7A34A49A-6258-4D10-A49F-D084B9154A60}">
      <formula1>44775</formula1>
    </dataValidation>
    <dataValidation type="list" allowBlank="1" showInputMessage="1" showErrorMessage="1" sqref="E94:M94" xr:uid="{13FEC16A-6050-44C5-B010-4A5F555F98A1}">
      <formula1>$S$16:$S$19</formula1>
    </dataValidation>
    <dataValidation allowBlank="1" showInputMessage="1" showErrorMessage="1" prompt="Indtast dato adskilt af bindestreger. Fx 02-08-2022" sqref="K39 K58 K67 K63" xr:uid="{67B2BCC6-3554-41F9-B82A-292AFAC6FC5B}"/>
    <dataValidation type="whole" allowBlank="1" showInputMessage="1" showErrorMessage="1" error="Maksimum 6 dage._x000a_Alt over 6 dage skal skrives som hele uger" prompt="Alt over 6 dage skal angives som hele uger." sqref="H37 H39 H41" xr:uid="{4E7CE992-0F8F-4E13-930D-E2A35C70D86B}">
      <formula1>0</formula1>
      <formula2>6</formula2>
    </dataValidation>
    <dataValidation allowBlank="1" showInputMessage="1" showErrorMessage="1" prompt="Alt over 6 dage skal angives som hele uger." sqref="H58 H67 H63" xr:uid="{CD21C2E5-8FFC-4D28-AE84-DFCDD781AEEE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3" xr:uid="{8AD97FF4-AFEE-4A29-B8F8-C407B6A1DE7D}">
      <formula1>IF(AND(C40="Mor",F46=2),F63&lt;=11,F63&lt;=13)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5A44E487-059F-4D15-8C1A-22820F21F6AC}">
      <formula1>D22</formula1>
    </dataValidation>
    <dataValidation type="custom" allowBlank="1" showInputMessage="1" showErrorMessage="1" errorTitle="Angiv færre antal uger." error="Hvis Medmor: 6 uger" sqref="F41" xr:uid="{E1FFDE14-82D3-4F1B-BE9D-BCADEFC37D36}">
      <formula1>IF(C35="Mor",F41&lt;=2,F41&lt;=6)</formula1>
    </dataValidation>
    <dataValidation type="custom" allowBlank="1" showInputMessage="1" showErrorMessage="1" errorTitle="Angiv færre antal uger." error="Hvis Medmor:_x000a_- 7 uger hvis barnet er født før 1.4.2024_x000a_- 10 uger hvis barnet er født fra 1.4.2024" sqref="F39" xr:uid="{8957570C-DAF8-47D1-AD6E-F1B15E6FADEB}">
      <formula1>IF(C35="Medmor",F39&lt;=P39,F39&lt;=P39)</formula1>
    </dataValidation>
    <dataValidation type="list" allowBlank="1" showDropDown="1" showInputMessage="1" showErrorMessage="1" sqref="C35:E35" xr:uid="{A283665A-D26B-4C96-AA31-458CBF1C910E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AC89F441-43FD-41EC-9A58-4FCA2208CA68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DF4E764A-1502-4DD1-953C-F587B6888B8C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2F8CB6D6-B29D-40B8-BC48-AB2CE116DED3}">
      <formula1>G1048473</formula1>
    </dataValidation>
    <dataValidation type="whole" allowBlank="1" showInputMessage="1" showErrorMessage="1" errorTitle="Max. antal uge er 6" error="Max. antal uge er 6" sqref="F40 F42:F43" xr:uid="{7A1924AA-F6A2-4DC2-8AD3-2036F012A57B}">
      <formula1>0</formula1>
      <formula2>C40</formula2>
    </dataValidation>
    <dataValidation type="whole" allowBlank="1" showInputMessage="1" showErrorMessage="1" error="Maksimum 6 dage._x000a_Alt over 6 dage skal skrives som hele uger" prompt="Alt over 6 dage skal skrives som hele uger" sqref="H40 H42:H43" xr:uid="{1FACEC3C-B313-42F5-B0E8-E66760FAE223}">
      <formula1>0</formula1>
      <formula2>6</formula2>
    </dataValidation>
    <dataValidation type="custom" allowBlank="1" showInputMessage="1" showErrorMessage="1" errorTitle="Angiv færre antal uger." error="Hvis Medmor: 2 uger" sqref="F37" xr:uid="{C0623B8A-CDE6-4F0C-8060-ED79AFFC046F}">
      <formula1>IF(C35="Medmor",F37&lt;=2,F37&lt;=0)</formula1>
    </dataValidation>
    <dataValidation allowBlank="1" showInputMessage="1" showErrorMessage="1" errorTitle="Skal skrives som dd-mm-åå" sqref="E22:G22" xr:uid="{B758EB02-C842-4BFA-B706-0B6FB2C0A55E}"/>
    <dataValidation showDropDown="1" showInputMessage="1" showErrorMessage="1" sqref="N18:N19 D18 J19" xr:uid="{13793E2B-CD85-4760-8637-14A96D1686FA}"/>
    <dataValidation type="list" allowBlank="1" showInputMessage="1" showErrorMessage="1" sqref="J15 J17 B79:D79 B59:D60" xr:uid="{AC1D0C7A-B442-4A20-B715-6F055CD523BE}">
      <formula1>#REF!</formula1>
    </dataValidation>
    <dataValidation type="list" allowBlank="1" showInputMessage="1" showErrorMessage="1" sqref="B72:D72 B74:D74 B76:D76" xr:uid="{B744F136-2574-4EFC-AFD8-4D705BCC7C33}">
      <formula1>$S$12:$S$14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15361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5361" r:id="rId4"/>
      </mc:Fallback>
    </mc:AlternateContent>
    <mc:AlternateContent xmlns:mc="http://schemas.openxmlformats.org/markup-compatibility/2006">
      <mc:Choice Requires="x14">
        <oleObject progId="Visio.Drawing.15" shapeId="15362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15362" r:id="rId6"/>
      </mc:Fallback>
    </mc:AlternateContent>
    <mc:AlternateContent xmlns:mc="http://schemas.openxmlformats.org/markup-compatibility/2006">
      <mc:Choice Requires="x14">
        <oleObject progId="Visio.Drawing.15" shapeId="15363" r:id="rId8">
          <objectPr defaultSize="0" autoPict="0" r:id="rId9">
            <anchor moveWithCells="1">
              <from>
                <xdr:col>1</xdr:col>
                <xdr:colOff>390525</xdr:colOff>
                <xdr:row>51</xdr:row>
                <xdr:rowOff>66675</xdr:rowOff>
              </from>
              <to>
                <xdr:col>1</xdr:col>
                <xdr:colOff>1295400</xdr:colOff>
                <xdr:row>52</xdr:row>
                <xdr:rowOff>409575</xdr:rowOff>
              </to>
            </anchor>
          </objectPr>
        </oleObject>
      </mc:Choice>
      <mc:Fallback>
        <oleObject progId="Visio.Drawing.15" shapeId="15363" r:id="rId8"/>
      </mc:Fallback>
    </mc:AlternateContent>
    <mc:AlternateContent xmlns:mc="http://schemas.openxmlformats.org/markup-compatibility/2006">
      <mc:Choice Requires="x14">
        <oleObject progId="Visio.Drawing.15" shapeId="15364" r:id="rId10">
          <objectPr defaultSize="0" autoPict="0" r:id="rId11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15364" r:id="rId10"/>
      </mc:Fallback>
    </mc:AlternateContent>
    <mc:AlternateContent xmlns:mc="http://schemas.openxmlformats.org/markup-compatibility/2006">
      <mc:Choice Requires="x14">
        <oleObject progId="Visio.Drawing.15" shapeId="15365" r:id="rId12">
          <objectPr defaultSize="0" autoPict="0" r:id="rId11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15365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A4C9CC5-DB26-47B6-BB22-02DD6189989B}">
          <x14:formula1>
            <xm:f>' område niveau 3'!$D$25:$D$87</xm:f>
          </x14:formula1>
          <xm:sqref>D16:J16</xm:sqref>
        </x14:dataValidation>
        <x14:dataValidation type="list" allowBlank="1" showInputMessage="1" showErrorMessage="1" xr:uid="{70769EB5-88B1-4877-9210-FEFDF3A27E0C}">
          <x14:formula1>
            <xm:f>' område niveau 3'!$A$3:$A$23</xm:f>
          </x14:formula1>
          <xm:sqref>D14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0882-B115-4DB1-ACCA-FF30A6816464}">
  <sheetPr>
    <tabColor rgb="FFFFFF00"/>
  </sheetPr>
  <dimension ref="B2:U124"/>
  <sheetViews>
    <sheetView showGridLines="0" showRowColHeaders="0" zoomScale="85" zoomScaleNormal="85" workbookViewId="0">
      <selection activeCell="D22" sqref="D22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6.425781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1.42578125" hidden="1" customWidth="1"/>
    <col min="16" max="16" width="11.85546875" hidden="1" customWidth="1"/>
    <col min="17" max="18" width="10.42578125" hidden="1" customWidth="1"/>
    <col min="19" max="19" width="17.140625" hidden="1" customWidth="1"/>
    <col min="20" max="20" width="34.42578125" customWidth="1"/>
  </cols>
  <sheetData>
    <row r="2" spans="2:21" ht="8.65" customHeight="1" x14ac:dyDescent="0.2">
      <c r="B2" s="34"/>
      <c r="C2" s="35"/>
      <c r="D2" s="205"/>
      <c r="E2" s="205"/>
      <c r="F2" s="205"/>
      <c r="G2" s="205"/>
      <c r="H2" s="205"/>
      <c r="I2" s="205"/>
      <c r="J2" s="205"/>
      <c r="K2" s="36"/>
      <c r="L2" s="36"/>
      <c r="M2" s="36"/>
      <c r="N2" s="37"/>
    </row>
    <row r="3" spans="2:21" ht="13.15" customHeight="1" x14ac:dyDescent="0.2">
      <c r="B3" s="206" t="s">
        <v>382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39"/>
    </row>
    <row r="4" spans="2:21" ht="17.25" customHeight="1" x14ac:dyDescent="0.2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39"/>
    </row>
    <row r="5" spans="2:21" ht="44.65" customHeight="1" x14ac:dyDescent="0.2">
      <c r="B5" s="133"/>
      <c r="C5" s="134"/>
      <c r="D5" s="208" t="s">
        <v>211</v>
      </c>
      <c r="E5" s="208"/>
      <c r="F5" s="208"/>
      <c r="G5" s="208"/>
      <c r="H5" s="208"/>
      <c r="I5" s="208"/>
      <c r="J5" s="208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387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377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203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09"/>
      <c r="E14" s="209"/>
      <c r="F14" s="209"/>
      <c r="G14" s="209"/>
      <c r="H14" s="209"/>
      <c r="I14" s="209"/>
      <c r="J14" s="209"/>
      <c r="K14" s="9"/>
      <c r="L14" s="9"/>
      <c r="M14" s="9"/>
      <c r="N14" s="6"/>
      <c r="S14" s="3" t="s">
        <v>265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09"/>
      <c r="E16" s="209"/>
      <c r="F16" s="209"/>
      <c r="G16" s="209"/>
      <c r="H16" s="209"/>
      <c r="I16" s="209"/>
      <c r="J16" s="209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17</v>
      </c>
      <c r="C18" s="9"/>
      <c r="D18" s="209"/>
      <c r="E18" s="209"/>
      <c r="F18" s="209"/>
      <c r="G18" s="209"/>
      <c r="H18" s="209"/>
      <c r="I18" s="209"/>
      <c r="J18" s="209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10" t="s">
        <v>202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1"/>
    </row>
    <row r="26" spans="2:19" ht="5.0999999999999996" customHeight="1" x14ac:dyDescent="0.2">
      <c r="B26" s="70"/>
      <c r="C26" s="71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3"/>
    </row>
    <row r="27" spans="2:19" ht="5.0999999999999996" customHeight="1" x14ac:dyDescent="0.2">
      <c r="B27" s="70"/>
      <c r="C27" s="71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3"/>
    </row>
    <row r="28" spans="2:19" ht="5.0999999999999996" customHeight="1" x14ac:dyDescent="0.2">
      <c r="B28" s="70"/>
      <c r="C28" s="71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3"/>
    </row>
    <row r="29" spans="2:19" ht="5.0999999999999996" customHeight="1" x14ac:dyDescent="0.2">
      <c r="B29" s="70"/>
      <c r="C29" s="71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3"/>
    </row>
    <row r="30" spans="2:19" ht="5.0999999999999996" customHeight="1" x14ac:dyDescent="0.2">
      <c r="B30" s="70"/>
      <c r="C30" s="71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3"/>
    </row>
    <row r="31" spans="2:19" ht="5.0999999999999996" customHeight="1" x14ac:dyDescent="0.2">
      <c r="B31" s="70"/>
      <c r="C31" s="71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3"/>
    </row>
    <row r="32" spans="2:19" ht="5.0999999999999996" customHeight="1" x14ac:dyDescent="0.2">
      <c r="B32" s="70"/>
      <c r="C32" s="71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3"/>
    </row>
    <row r="33" spans="2:19" ht="63.95" customHeight="1" x14ac:dyDescent="0.2">
      <c r="B33" s="72"/>
      <c r="C33" s="73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5"/>
    </row>
    <row r="34" spans="2:19" ht="5.0999999999999996" customHeight="1" x14ac:dyDescent="0.2">
      <c r="B34" s="216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</row>
    <row r="35" spans="2:19" ht="18" customHeight="1" x14ac:dyDescent="0.2">
      <c r="B35" s="144" t="s">
        <v>33</v>
      </c>
      <c r="C35" s="218" t="str">
        <f>S7</f>
        <v>Soloforældre Mor</v>
      </c>
      <c r="D35" s="218"/>
      <c r="E35" s="218"/>
      <c r="F35" s="219" t="s">
        <v>212</v>
      </c>
      <c r="G35" s="219"/>
      <c r="H35" s="219"/>
      <c r="I35" s="219"/>
      <c r="J35" s="219"/>
      <c r="K35" s="219"/>
      <c r="L35" s="219"/>
      <c r="M35" s="219"/>
      <c r="N35" s="220"/>
      <c r="S35" t="s">
        <v>216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34</v>
      </c>
      <c r="C37" s="76">
        <f>P37</f>
        <v>26</v>
      </c>
      <c r="D37" s="77" t="s">
        <v>196</v>
      </c>
      <c r="E37" s="77"/>
      <c r="F37" s="145"/>
      <c r="G37" s="77" t="s">
        <v>35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IF(F37&lt;&gt;"",SUM(K37+F37*7+H37-1+S44+S46+S48),"")</f>
        <v/>
      </c>
      <c r="N37" s="74"/>
      <c r="O37" s="136" t="str">
        <f>M37</f>
        <v/>
      </c>
      <c r="P37">
        <f>IF(D22&gt;=O22,Q37,R37)</f>
        <v>26</v>
      </c>
      <c r="Q37">
        <v>36</v>
      </c>
      <c r="R37">
        <v>26</v>
      </c>
      <c r="S37" s="4" t="str">
        <f>IF(AND(D22&lt;&gt;"",F37&lt;&gt;""),D22+1,"")</f>
        <v/>
      </c>
    </row>
    <row r="38" spans="2:19" ht="3.75" hidden="1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9.9499999999999993" hidden="1" customHeight="1" x14ac:dyDescent="0.2">
      <c r="B39" s="87"/>
      <c r="C39" s="76" t="str">
        <f>IF(C35="Far/medmor",P39,IF(C35="Mor","4",""))</f>
        <v/>
      </c>
      <c r="D39" s="77"/>
      <c r="E39" s="77"/>
      <c r="F39" s="187"/>
      <c r="G39" s="77"/>
      <c r="H39" s="187"/>
      <c r="I39" s="88"/>
      <c r="J39" s="78"/>
      <c r="K39" s="191" t="str">
        <f>IF(F39&lt;&gt;"",O37+1,"")</f>
        <v/>
      </c>
      <c r="L39" s="78"/>
      <c r="M39" s="192" t="str">
        <f>IF(F39&lt;&gt;"",K39+F39*7+H39-1,"")</f>
        <v/>
      </c>
      <c r="N39" s="89"/>
      <c r="O39" s="136" t="str">
        <f>IF(M39="",O37,M39)</f>
        <v/>
      </c>
      <c r="P39">
        <f>IF(D22&gt;=O22,Q39,R39)</f>
        <v>26</v>
      </c>
      <c r="Q39">
        <v>36</v>
      </c>
      <c r="R39">
        <v>26</v>
      </c>
      <c r="S39" s="4"/>
    </row>
    <row r="40" spans="2:19" ht="4.7" hidden="1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8.25" hidden="1" customHeight="1" x14ac:dyDescent="0.2">
      <c r="B41" s="75"/>
      <c r="C41" s="76" t="str">
        <f>IF(C35="Far/medmor","6",IF(C35="Mor","2",""))</f>
        <v/>
      </c>
      <c r="D41" s="77"/>
      <c r="E41" s="77"/>
      <c r="F41" s="187"/>
      <c r="G41" s="77"/>
      <c r="H41" s="187"/>
      <c r="I41" s="88"/>
      <c r="J41" s="78"/>
      <c r="K41" s="191" t="str">
        <f>IF(F41&lt;&gt;"",O39+1,"")</f>
        <v/>
      </c>
      <c r="L41" s="78"/>
      <c r="M41" s="192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84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8.95" customHeight="1" x14ac:dyDescent="0.2">
      <c r="B44" s="221" t="s">
        <v>213</v>
      </c>
      <c r="C44" s="222"/>
      <c r="D44" s="222"/>
      <c r="E44" s="222"/>
      <c r="F44" s="222"/>
      <c r="G44" s="222"/>
      <c r="H44" s="222"/>
      <c r="I44" s="222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21"/>
      <c r="C45" s="222"/>
      <c r="D45" s="222"/>
      <c r="E45" s="222"/>
      <c r="F45" s="222"/>
      <c r="G45" s="222"/>
      <c r="H45" s="222"/>
      <c r="I45" s="222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21"/>
      <c r="C46" s="222"/>
      <c r="D46" s="222"/>
      <c r="E46" s="222"/>
      <c r="F46" s="222"/>
      <c r="G46" s="222"/>
      <c r="H46" s="222"/>
      <c r="I46" s="222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21"/>
      <c r="C47" s="222"/>
      <c r="D47" s="222"/>
      <c r="E47" s="222"/>
      <c r="F47" s="222"/>
      <c r="G47" s="222"/>
      <c r="H47" s="222"/>
      <c r="I47" s="222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21"/>
      <c r="C48" s="222"/>
      <c r="D48" s="222"/>
      <c r="E48" s="222"/>
      <c r="F48" s="222"/>
      <c r="G48" s="222"/>
      <c r="H48" s="222"/>
      <c r="I48" s="222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</row>
    <row r="53" spans="2:19" ht="47.25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199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1"/>
    </row>
    <row r="55" spans="2:19" ht="5.0999999999999996" customHeight="1" x14ac:dyDescent="0.2">
      <c r="B55" s="202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4"/>
    </row>
    <row r="56" spans="2:19" ht="18" customHeight="1" x14ac:dyDescent="0.2">
      <c r="B56" s="223" t="s">
        <v>199</v>
      </c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5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54" t="s">
        <v>380</v>
      </c>
      <c r="C58" s="255"/>
      <c r="D58" s="255"/>
      <c r="E58" s="9"/>
      <c r="F58" s="145"/>
      <c r="G58" s="77" t="s">
        <v>35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3" t="s">
        <v>223</v>
      </c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5"/>
      <c r="P61" s="153"/>
      <c r="S61" s="4" t="str">
        <f>IF(AND(F63&lt;&gt;"",M54&lt;&gt;""),M54+1,"")</f>
        <v/>
      </c>
    </row>
    <row r="62" spans="2:19" ht="6.75" customHeight="1" x14ac:dyDescent="0.2">
      <c r="B62" s="226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8"/>
      <c r="P62" s="153"/>
      <c r="S62" s="137">
        <f>M54</f>
        <v>0</v>
      </c>
    </row>
    <row r="63" spans="2:19" ht="20.45" customHeight="1" x14ac:dyDescent="0.2">
      <c r="B63" s="229" t="s">
        <v>379</v>
      </c>
      <c r="C63" s="230"/>
      <c r="D63" s="230"/>
      <c r="E63" s="105"/>
      <c r="F63" s="148"/>
      <c r="G63" s="107" t="s">
        <v>35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3" t="s">
        <v>220</v>
      </c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5"/>
      <c r="P65" s="153"/>
      <c r="S65" s="4" t="str">
        <f>IF(AND(F67&lt;&gt;"",M58&lt;&gt;""),M58+1,"")</f>
        <v/>
      </c>
    </row>
    <row r="66" spans="2:19" ht="6.75" customHeight="1" x14ac:dyDescent="0.2">
      <c r="B66" s="226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8"/>
      <c r="P66" s="153"/>
      <c r="S66" s="137" t="str">
        <f>M58</f>
        <v/>
      </c>
    </row>
    <row r="67" spans="2:19" ht="20.45" customHeight="1" x14ac:dyDescent="0.2">
      <c r="B67" s="226" t="s">
        <v>218</v>
      </c>
      <c r="C67" s="227"/>
      <c r="D67" s="227"/>
      <c r="E67" s="9"/>
      <c r="F67" s="145"/>
      <c r="G67" s="77" t="s">
        <v>219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3" t="s">
        <v>198</v>
      </c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5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31"/>
      <c r="C72" s="232"/>
      <c r="D72" s="232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WORKDAY(P67,F72,$P$116:$R$124)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31"/>
      <c r="C74" s="232"/>
      <c r="D74" s="232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WORKDAY(P72,F74,$P$116:$R$124)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31"/>
      <c r="C76" s="232"/>
      <c r="D76" s="232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WORKDAY(P74,F76,$P$116:$R$124)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46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8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3" t="s">
        <v>201</v>
      </c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5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206</v>
      </c>
      <c r="C82" s="117"/>
      <c r="D82" s="138"/>
      <c r="E82" s="116" t="s">
        <v>35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47"/>
      <c r="C85" s="247"/>
      <c r="D85" s="247"/>
      <c r="E85" s="247"/>
      <c r="F85" s="247"/>
      <c r="G85" s="247"/>
      <c r="H85" s="247"/>
      <c r="I85" s="247"/>
      <c r="J85" s="247"/>
      <c r="K85" s="247"/>
      <c r="L85" s="247"/>
      <c r="M85" s="247"/>
      <c r="N85" s="247"/>
    </row>
    <row r="86" spans="2:14" ht="6.95" customHeight="1" x14ac:dyDescent="0.2"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</row>
    <row r="87" spans="2:14" ht="220.9" customHeight="1" x14ac:dyDescent="0.2"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</row>
    <row r="88" spans="2:14" ht="4.9000000000000004" customHeight="1" x14ac:dyDescent="0.2"/>
    <row r="89" spans="2:14" ht="18.600000000000001" customHeight="1" x14ac:dyDescent="0.2">
      <c r="B89" s="233" t="s">
        <v>200</v>
      </c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5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207</v>
      </c>
      <c r="C91" s="77"/>
      <c r="D91" s="145"/>
      <c r="E91" s="143" t="s">
        <v>208</v>
      </c>
      <c r="F91" s="76" t="s">
        <v>20</v>
      </c>
      <c r="G91" s="32"/>
      <c r="H91" s="78"/>
      <c r="I91" s="132" t="s">
        <v>21</v>
      </c>
      <c r="J91" s="249"/>
      <c r="K91" s="249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50" t="s">
        <v>381</v>
      </c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4.25" x14ac:dyDescent="0.2">
      <c r="B96" s="195" t="s">
        <v>388</v>
      </c>
      <c r="C96" s="77"/>
      <c r="D96" s="77"/>
      <c r="E96" s="127"/>
      <c r="F96" s="145"/>
      <c r="G96" s="77" t="s">
        <v>35</v>
      </c>
      <c r="H96" s="33"/>
      <c r="I96" s="77" t="s">
        <v>22</v>
      </c>
      <c r="J96" s="77"/>
      <c r="K96" s="114"/>
      <c r="L96" s="114"/>
      <c r="M96" s="114"/>
      <c r="N96" s="31"/>
    </row>
    <row r="97" spans="2:14" hidden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idden="1" x14ac:dyDescent="0.2">
      <c r="B98" s="75"/>
      <c r="C98" s="77"/>
      <c r="D98" s="77"/>
      <c r="E98" s="114"/>
      <c r="F98" s="187"/>
      <c r="G98" s="77"/>
      <c r="H98" s="193"/>
      <c r="I98" s="77"/>
      <c r="J98" s="114"/>
      <c r="K98" s="114"/>
      <c r="L98" s="114"/>
      <c r="M98" s="114"/>
      <c r="N98" s="31"/>
    </row>
    <row r="99" spans="2:14" hidden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idden="1" x14ac:dyDescent="0.2">
      <c r="B100" s="75"/>
      <c r="C100" s="77"/>
      <c r="D100" s="77"/>
      <c r="E100" s="114"/>
      <c r="F100" s="187"/>
      <c r="G100" s="77"/>
      <c r="H100" s="193"/>
      <c r="I100" s="77"/>
      <c r="J100" s="77"/>
      <c r="K100" s="82"/>
      <c r="L100" s="114"/>
      <c r="M100" s="114"/>
      <c r="N100" s="31"/>
    </row>
    <row r="101" spans="2:14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7" customHeight="1" x14ac:dyDescent="0.2"/>
    <row r="103" spans="2:14" ht="14.25" x14ac:dyDescent="0.2">
      <c r="B103" s="233" t="s">
        <v>209</v>
      </c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5"/>
    </row>
    <row r="104" spans="2:14" x14ac:dyDescent="0.2">
      <c r="B104" s="236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8"/>
    </row>
    <row r="105" spans="2:14" x14ac:dyDescent="0.2">
      <c r="B105" s="239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1"/>
    </row>
    <row r="106" spans="2:14" x14ac:dyDescent="0.2">
      <c r="B106" s="239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1"/>
    </row>
    <row r="107" spans="2:14" x14ac:dyDescent="0.2">
      <c r="B107" s="239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1"/>
    </row>
    <row r="108" spans="2:14" x14ac:dyDescent="0.2">
      <c r="B108" s="239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1"/>
    </row>
    <row r="109" spans="2:14" x14ac:dyDescent="0.2">
      <c r="B109" s="239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1"/>
    </row>
    <row r="110" spans="2:14" x14ac:dyDescent="0.2">
      <c r="B110" s="242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4"/>
    </row>
    <row r="112" spans="2:14" ht="14.25" x14ac:dyDescent="0.2">
      <c r="B112" s="253" t="s">
        <v>253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</row>
    <row r="113" spans="2:19" ht="14.25" x14ac:dyDescent="0.2">
      <c r="B113" s="253" t="s">
        <v>254</v>
      </c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</row>
    <row r="114" spans="2:19" ht="14.25" x14ac:dyDescent="0.2">
      <c r="B114" s="245" t="e">
        <f>VLOOKUP(D14,' område niveau 3'!A4:H23,5,FALSE)</f>
        <v>#N/A</v>
      </c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141"/>
      <c r="N114" s="141"/>
      <c r="P114" s="3"/>
      <c r="Q114" s="3" t="s">
        <v>221</v>
      </c>
    </row>
    <row r="115" spans="2:19" x14ac:dyDescent="0.2">
      <c r="P115">
        <v>2023</v>
      </c>
      <c r="Q115">
        <v>2024</v>
      </c>
      <c r="R115">
        <v>2025</v>
      </c>
    </row>
    <row r="116" spans="2:19" x14ac:dyDescent="0.2">
      <c r="P116" s="4">
        <v>44927</v>
      </c>
      <c r="Q116" s="4">
        <v>45292</v>
      </c>
      <c r="R116" s="4">
        <v>45658</v>
      </c>
      <c r="S116" t="s">
        <v>142</v>
      </c>
    </row>
    <row r="117" spans="2:19" x14ac:dyDescent="0.2">
      <c r="P117" s="4">
        <v>45022</v>
      </c>
      <c r="Q117" s="4">
        <v>45379</v>
      </c>
      <c r="R117" s="4">
        <v>45764</v>
      </c>
      <c r="S117" t="s">
        <v>143</v>
      </c>
    </row>
    <row r="118" spans="2:19" x14ac:dyDescent="0.2">
      <c r="P118" s="4">
        <v>45023</v>
      </c>
      <c r="Q118" s="4">
        <v>45380</v>
      </c>
      <c r="R118" s="4">
        <v>45765</v>
      </c>
      <c r="S118" t="s">
        <v>144</v>
      </c>
    </row>
    <row r="119" spans="2:19" x14ac:dyDescent="0.2">
      <c r="P119" s="4">
        <v>45026</v>
      </c>
      <c r="Q119" s="4">
        <v>45383</v>
      </c>
      <c r="R119" s="4">
        <v>45768</v>
      </c>
      <c r="S119" t="s">
        <v>145</v>
      </c>
    </row>
    <row r="120" spans="2:19" x14ac:dyDescent="0.2">
      <c r="P120" s="4">
        <v>45051</v>
      </c>
      <c r="Q120" s="4">
        <v>45421</v>
      </c>
      <c r="R120" s="4">
        <v>45806</v>
      </c>
      <c r="S120" t="s">
        <v>147</v>
      </c>
    </row>
    <row r="121" spans="2:19" x14ac:dyDescent="0.2">
      <c r="P121" s="4">
        <v>45064</v>
      </c>
      <c r="Q121" s="4">
        <v>45432</v>
      </c>
      <c r="R121" s="4">
        <v>45817</v>
      </c>
      <c r="S121" t="s">
        <v>148</v>
      </c>
    </row>
    <row r="122" spans="2:19" x14ac:dyDescent="0.2">
      <c r="P122" s="4">
        <v>45075</v>
      </c>
      <c r="Q122" s="4">
        <v>45651</v>
      </c>
      <c r="R122" s="4">
        <v>46016</v>
      </c>
      <c r="S122" t="s">
        <v>149</v>
      </c>
    </row>
    <row r="123" spans="2:19" x14ac:dyDescent="0.2">
      <c r="P123" s="4">
        <v>45285</v>
      </c>
      <c r="Q123" s="4">
        <v>45652</v>
      </c>
      <c r="R123" s="4">
        <v>46017</v>
      </c>
      <c r="S123" t="s">
        <v>150</v>
      </c>
    </row>
    <row r="124" spans="2:19" x14ac:dyDescent="0.2">
      <c r="P124" s="4">
        <v>45286</v>
      </c>
    </row>
  </sheetData>
  <sheetProtection algorithmName="SHA-512" hashValue="iRwti9d8L/aO7ZtO8G4ZF8f1qkugWZhe6TzYDgVgLBdEDShhLx2jh8leBuNj1LYUnkbjj0WXw6Gsay2m+WhiXw==" saltValue="LhxThWBSa5yZcZIwHW+W9w==" spinCount="100000" sheet="1" selectLockedCells="1"/>
  <mergeCells count="35">
    <mergeCell ref="D18:J18"/>
    <mergeCell ref="D2:J2"/>
    <mergeCell ref="B3:M4"/>
    <mergeCell ref="D5:J5"/>
    <mergeCell ref="D14:J14"/>
    <mergeCell ref="D16:J16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B66:N66"/>
    <mergeCell ref="B67:D67"/>
    <mergeCell ref="B70:N70"/>
    <mergeCell ref="B72:D72"/>
    <mergeCell ref="B74:D74"/>
    <mergeCell ref="B76:D76"/>
    <mergeCell ref="B78:N78"/>
    <mergeCell ref="B80:N80"/>
    <mergeCell ref="B85:N87"/>
    <mergeCell ref="B89:N89"/>
    <mergeCell ref="B113:N113"/>
    <mergeCell ref="B114:L114"/>
    <mergeCell ref="J91:K91"/>
    <mergeCell ref="B94:M94"/>
    <mergeCell ref="B103:N103"/>
    <mergeCell ref="B104:N110"/>
    <mergeCell ref="B112:N112"/>
  </mergeCells>
  <dataValidations count="22">
    <dataValidation allowBlank="1" showDropDown="1" showInputMessage="1" showErrorMessage="1" sqref="B58:D58" xr:uid="{E2D59D2A-FF6A-4775-8966-4FC91FBF9D65}"/>
    <dataValidation type="list" allowBlank="1" showInputMessage="1" showErrorMessage="1" sqref="B72:D72 B74:D74 B76:D76" xr:uid="{0D37D774-DE30-4F1E-896E-C4376ED460FC}">
      <formula1>$S$12:$S$14</formula1>
    </dataValidation>
    <dataValidation type="list" allowBlank="1" showInputMessage="1" showErrorMessage="1" sqref="J15 J17 B79:D79 B59:D60" xr:uid="{72452E59-08E8-4A73-82FC-93C3DD55B075}">
      <formula1>#REF!</formula1>
    </dataValidation>
    <dataValidation showDropDown="1" showInputMessage="1" showErrorMessage="1" sqref="N18:N19 D18 J19" xr:uid="{6DBC0DA5-4F7C-47F0-8530-9869379C1D2C}"/>
    <dataValidation allowBlank="1" showInputMessage="1" showErrorMessage="1" errorTitle="Skal skrives som dd-mm-åå" sqref="E22:G22" xr:uid="{3721F97F-EAAE-4282-BA74-DFC0F69B6B21}"/>
    <dataValidation type="custom" allowBlank="1" showInputMessage="1" showErrorMessage="1" errorTitle="Angiv færre antal uger." error="26 uger hvis barnet er født før 1.4.2024_x000a_36 uger hvis barnet er født fra 1.4.2024_x000a_" sqref="F37" xr:uid="{E3A1C0F9-ED39-45FF-93D4-AB5D3FF1D832}">
      <formula1>IF(C35="Soloforældre Mor",F37&lt;=P37,F37&lt;=P37)</formula1>
    </dataValidation>
    <dataValidation type="whole" allowBlank="1" showInputMessage="1" showErrorMessage="1" error="Maksimum 6 dage._x000a_Alt over 6 dage skal skrives som hele uger" prompt="Alt over 6 dage skal skrives som hele uger" sqref="H40 H42:H43" xr:uid="{59AC53E2-11E2-4CB6-AAE3-AC6D28BE8374}">
      <formula1>0</formula1>
      <formula2>6</formula2>
    </dataValidation>
    <dataValidation type="whole" allowBlank="1" showInputMessage="1" showErrorMessage="1" errorTitle="Max. antal uge er 6" error="Max. antal uge er 6" sqref="F40 F42:F43" xr:uid="{A847D000-4EB2-4E91-9CF9-FA9B90A6A79A}">
      <formula1>0</formula1>
      <formula2>C40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CF7A844E-9A49-4368-8301-DDA2A2334A8D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A87CD02E-2754-4AA8-B733-27AFF5B76FE8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063297C9-14E5-4487-BE64-F72287E31656}">
      <formula1>G1048473</formula1>
    </dataValidation>
    <dataValidation type="list" allowBlank="1" showDropDown="1" showInputMessage="1" showErrorMessage="1" sqref="C35:E35" xr:uid="{6B651561-4FDC-4AE9-9F96-CC697BA01417}">
      <formula1>$S$9:$S$10</formula1>
    </dataValidation>
    <dataValidation type="custom" allowBlank="1" showInputMessage="1" showErrorMessage="1" errorTitle="Angiv færre antal uger." error="Hvis Mor: max 4 uger" sqref="F39" xr:uid="{DAD9F180-8071-4031-94B7-80E35295A750}">
      <formula1>IF(C35="Mor",F39&lt;4)</formula1>
    </dataValidation>
    <dataValidation type="custom" allowBlank="1" showInputMessage="1" showErrorMessage="1" errorTitle="Angiv færre antal uger." error="Hvis Mor: max 2 uger_x000a_" sqref="F41" xr:uid="{52096DD2-686C-4D68-8303-7DB744573B78}">
      <formula1>IF(C35="Mor",F41&lt;2)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758DDAD1-2F36-46AC-83E4-CC8A5FE08F30}">
      <formula1>D22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3" xr:uid="{E8FF836A-F391-4133-A429-17232D749957}">
      <formula1>IF(AND(C40="Mor",F46=2),F63&lt;=11,F63&lt;=13)</formula1>
    </dataValidation>
    <dataValidation allowBlank="1" showInputMessage="1" showErrorMessage="1" prompt="Alt over 6 dage skal angives som hele uger." sqref="H58 H67 H63" xr:uid="{7E4844C8-CE03-400C-8515-28B76D342341}"/>
    <dataValidation type="whole" allowBlank="1" showInputMessage="1" showErrorMessage="1" error="Maksimum 6 dage._x000a_Alt over 6 dage skal skrives som hele uger" prompt="Alt over 6 dage skal angives som hele uger." sqref="H37 H39 H41" xr:uid="{0DB95211-3B0C-4557-8EBF-0F368D8A49DA}">
      <formula1>0</formula1>
      <formula2>6</formula2>
    </dataValidation>
    <dataValidation allowBlank="1" showInputMessage="1" showErrorMessage="1" prompt="Indtast dato adskilt af bindestreger. Fx 02-08-2022" sqref="K39 K58 K67 K63" xr:uid="{782115D2-0F1E-49EA-B5A9-E09C37D3A4BC}"/>
    <dataValidation type="date" operator="greaterThanOrEqual" allowBlank="1" showInputMessage="1" showErrorMessage="1" errorTitle="Skal skrives som dd-mm-åå" error="Indtast fødselsdato der er senere end den 01-08-2022." sqref="D22" xr:uid="{FF43BD11-9BCE-4F20-A1A2-26DFA1D4248C}">
      <formula1>44775</formula1>
    </dataValidation>
    <dataValidation type="custom" allowBlank="1" showInputMessage="1" showErrorMessage="1" sqref="P37" xr:uid="{A1F1AD95-A71B-4404-BB13-8ECCFA28C97E}">
      <formula1>IF(C35="Mor",20,2)</formula1>
    </dataValidation>
    <dataValidation type="list" allowBlank="1" showDropDown="1" showInputMessage="1" showErrorMessage="1" errorTitle="Angiv 8 eller 14 uger." error="Angiv 8 eller 14 uger." sqref="F67" xr:uid="{C6C5E1E0-BA27-43FF-80B1-915F814FDC61}">
      <formula1>$S$67:$S$68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14337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4337" r:id="rId4"/>
      </mc:Fallback>
    </mc:AlternateContent>
    <mc:AlternateContent xmlns:mc="http://schemas.openxmlformats.org/markup-compatibility/2006">
      <mc:Choice Requires="x14">
        <oleObject progId="Visio.Drawing.15" shapeId="14338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14338" r:id="rId6"/>
      </mc:Fallback>
    </mc:AlternateContent>
    <mc:AlternateContent xmlns:mc="http://schemas.openxmlformats.org/markup-compatibility/2006">
      <mc:Choice Requires="x14">
        <oleObject progId="Visio.Drawing.15" shapeId="14339" r:id="rId8">
          <objectPr defaultSize="0" autoPict="0" r:id="rId9">
            <anchor moveWithCells="1">
              <from>
                <xdr:col>1</xdr:col>
                <xdr:colOff>533400</xdr:colOff>
                <xdr:row>50</xdr:row>
                <xdr:rowOff>504825</xdr:rowOff>
              </from>
              <to>
                <xdr:col>1</xdr:col>
                <xdr:colOff>1438275</xdr:colOff>
                <xdr:row>52</xdr:row>
                <xdr:rowOff>28575</xdr:rowOff>
              </to>
            </anchor>
          </objectPr>
        </oleObject>
      </mc:Choice>
      <mc:Fallback>
        <oleObject progId="Visio.Drawing.15" shapeId="14339" r:id="rId8"/>
      </mc:Fallback>
    </mc:AlternateContent>
    <mc:AlternateContent xmlns:mc="http://schemas.openxmlformats.org/markup-compatibility/2006">
      <mc:Choice Requires="x14">
        <oleObject progId="Visio.Drawing.15" shapeId="14340" r:id="rId10">
          <objectPr defaultSize="0" autoPict="0" r:id="rId11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14340" r:id="rId10"/>
      </mc:Fallback>
    </mc:AlternateContent>
    <mc:AlternateContent xmlns:mc="http://schemas.openxmlformats.org/markup-compatibility/2006">
      <mc:Choice Requires="x14">
        <oleObject progId="Visio.Drawing.15" shapeId="14341" r:id="rId12">
          <objectPr defaultSize="0" autoPict="0" r:id="rId11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14341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7689AA4-AF86-44F1-9C72-8BA6FD0382C6}">
          <x14:formula1>
            <xm:f>' område niveau 3'!$A$3:$A$23</xm:f>
          </x14:formula1>
          <xm:sqref>D14</xm:sqref>
        </x14:dataValidation>
        <x14:dataValidation type="list" allowBlank="1" showInputMessage="1" showErrorMessage="1" xr:uid="{3C822A49-0330-4640-B4D1-2E2A151D98CB}">
          <x14:formula1>
            <xm:f>' område niveau 3'!$E$25:$E$87</xm:f>
          </x14:formula1>
          <xm:sqref>D16:J16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7F88A-0BD6-4339-816D-5D12C5AA6D8F}">
  <sheetPr>
    <tabColor theme="7" tint="0.59999389629810485"/>
  </sheetPr>
  <dimension ref="B2:U126"/>
  <sheetViews>
    <sheetView showGridLines="0" showRowColHeaders="0" topLeftCell="B1" zoomScale="90" zoomScaleNormal="90" workbookViewId="0">
      <selection activeCell="D22" sqref="D22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7.140625" hidden="1" customWidth="1"/>
    <col min="16" max="16" width="11.5703125" hidden="1" customWidth="1"/>
    <col min="17" max="18" width="11.28515625" hidden="1" customWidth="1"/>
    <col min="19" max="19" width="28.7109375" hidden="1" customWidth="1"/>
    <col min="20" max="20" width="34.42578125" customWidth="1"/>
  </cols>
  <sheetData>
    <row r="2" spans="2:21" ht="8.65" customHeight="1" x14ac:dyDescent="0.2">
      <c r="B2" s="34"/>
      <c r="C2" s="35"/>
      <c r="D2" s="205"/>
      <c r="E2" s="205"/>
      <c r="F2" s="205"/>
      <c r="G2" s="205"/>
      <c r="H2" s="205"/>
      <c r="I2" s="205"/>
      <c r="J2" s="205"/>
      <c r="K2" s="36"/>
      <c r="L2" s="36"/>
      <c r="M2" s="36"/>
      <c r="N2" s="37"/>
    </row>
    <row r="3" spans="2:21" ht="13.15" customHeight="1" x14ac:dyDescent="0.2">
      <c r="B3" s="206" t="s">
        <v>383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39"/>
    </row>
    <row r="4" spans="2:21" ht="17.25" customHeight="1" x14ac:dyDescent="0.2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39"/>
    </row>
    <row r="5" spans="2:21" ht="44.65" customHeight="1" x14ac:dyDescent="0.2">
      <c r="B5" s="133"/>
      <c r="C5" s="134"/>
      <c r="D5" s="208" t="s">
        <v>211</v>
      </c>
      <c r="E5" s="208"/>
      <c r="F5" s="208"/>
      <c r="G5" s="208"/>
      <c r="H5" s="208"/>
      <c r="I5" s="208"/>
      <c r="J5" s="208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386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370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203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09"/>
      <c r="E14" s="209"/>
      <c r="F14" s="209"/>
      <c r="G14" s="209"/>
      <c r="H14" s="209"/>
      <c r="I14" s="209"/>
      <c r="J14" s="209"/>
      <c r="K14" s="9"/>
      <c r="L14" s="9"/>
      <c r="M14" s="9"/>
      <c r="N14" s="6"/>
      <c r="S14" s="3" t="s">
        <v>265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09"/>
      <c r="E16" s="209"/>
      <c r="F16" s="209"/>
      <c r="G16" s="209"/>
      <c r="H16" s="209"/>
      <c r="I16" s="209"/>
      <c r="J16" s="209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17</v>
      </c>
      <c r="C18" s="9"/>
      <c r="D18" s="209"/>
      <c r="E18" s="209"/>
      <c r="F18" s="209"/>
      <c r="G18" s="209"/>
      <c r="H18" s="209"/>
      <c r="I18" s="209"/>
      <c r="J18" s="209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10" t="s">
        <v>202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1"/>
    </row>
    <row r="26" spans="2:19" ht="5.0999999999999996" customHeight="1" x14ac:dyDescent="0.2">
      <c r="B26" s="70"/>
      <c r="C26" s="71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3"/>
    </row>
    <row r="27" spans="2:19" ht="5.0999999999999996" customHeight="1" x14ac:dyDescent="0.2">
      <c r="B27" s="70"/>
      <c r="C27" s="71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3"/>
    </row>
    <row r="28" spans="2:19" ht="5.0999999999999996" customHeight="1" x14ac:dyDescent="0.2">
      <c r="B28" s="70"/>
      <c r="C28" s="71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3"/>
    </row>
    <row r="29" spans="2:19" ht="5.0999999999999996" customHeight="1" x14ac:dyDescent="0.2">
      <c r="B29" s="70"/>
      <c r="C29" s="71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3"/>
    </row>
    <row r="30" spans="2:19" ht="5.0999999999999996" customHeight="1" x14ac:dyDescent="0.2">
      <c r="B30" s="70"/>
      <c r="C30" s="71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3"/>
    </row>
    <row r="31" spans="2:19" ht="5.0999999999999996" customHeight="1" x14ac:dyDescent="0.2">
      <c r="B31" s="70"/>
      <c r="C31" s="71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3"/>
    </row>
    <row r="32" spans="2:19" ht="5.0999999999999996" customHeight="1" x14ac:dyDescent="0.2">
      <c r="B32" s="70"/>
      <c r="C32" s="71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3"/>
    </row>
    <row r="33" spans="2:19" ht="63.95" customHeight="1" x14ac:dyDescent="0.2">
      <c r="B33" s="72"/>
      <c r="C33" s="73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5"/>
    </row>
    <row r="34" spans="2:19" ht="5.0999999999999996" customHeight="1" x14ac:dyDescent="0.2">
      <c r="B34" s="216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</row>
    <row r="35" spans="2:19" ht="18" customHeight="1" x14ac:dyDescent="0.2">
      <c r="B35" s="144" t="s">
        <v>33</v>
      </c>
      <c r="C35" s="218" t="str">
        <f>S7</f>
        <v>Soloforældre Far</v>
      </c>
      <c r="D35" s="218"/>
      <c r="E35" s="218"/>
      <c r="F35" s="219" t="s">
        <v>212</v>
      </c>
      <c r="G35" s="219"/>
      <c r="H35" s="219"/>
      <c r="I35" s="219"/>
      <c r="J35" s="219"/>
      <c r="K35" s="219"/>
      <c r="L35" s="219"/>
      <c r="M35" s="219"/>
      <c r="N35" s="220"/>
      <c r="S35" t="s">
        <v>216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34</v>
      </c>
      <c r="C37" s="76">
        <v>2</v>
      </c>
      <c r="D37" s="77" t="s">
        <v>196</v>
      </c>
      <c r="E37" s="77"/>
      <c r="F37" s="145"/>
      <c r="G37" s="77" t="s">
        <v>35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IF(F37&lt;&gt;"",SUM(K37+F37*7+H37-1+S46+S48+S50),"")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ret til at holde</v>
      </c>
      <c r="C39" s="76">
        <f>IF(C35="Soloforældre Far",P39,"")</f>
        <v>13</v>
      </c>
      <c r="D39" s="77" t="s">
        <v>196</v>
      </c>
      <c r="E39" s="77"/>
      <c r="F39" s="145"/>
      <c r="G39" s="77" t="s">
        <v>35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IF(F39&lt;&gt;"",K39+F39*7+H39-1,"")</f>
        <v/>
      </c>
      <c r="N39" s="89"/>
      <c r="O39" s="136" t="str">
        <f>IF(M39="",O37,M39)</f>
        <v/>
      </c>
      <c r="P39" s="141">
        <f>IF(D22&gt;=O22,Q39,R39)</f>
        <v>13</v>
      </c>
      <c r="Q39" s="141">
        <v>26</v>
      </c>
      <c r="R39" s="141">
        <v>13</v>
      </c>
      <c r="S39" s="4"/>
    </row>
    <row r="40" spans="2:19" ht="3.75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.5" hidden="1" customHeight="1" x14ac:dyDescent="0.2">
      <c r="B41" s="87"/>
      <c r="C41" s="76"/>
      <c r="D41" s="77"/>
      <c r="E41" s="77"/>
      <c r="F41" s="187"/>
      <c r="G41" s="77"/>
      <c r="H41" s="187"/>
      <c r="I41" s="88"/>
      <c r="J41" s="78"/>
      <c r="K41" s="191"/>
      <c r="L41" s="78"/>
      <c r="M41" s="192"/>
      <c r="N41" s="89"/>
      <c r="O41" s="136"/>
      <c r="P41" s="141"/>
      <c r="Q41" s="141"/>
      <c r="R41" s="141"/>
      <c r="S41" s="4"/>
    </row>
    <row r="42" spans="2:19" ht="4.7" hidden="1" customHeight="1" x14ac:dyDescent="0.2">
      <c r="B42" s="75"/>
      <c r="C42" s="90"/>
      <c r="D42" s="9"/>
      <c r="E42" s="77"/>
      <c r="F42" s="91"/>
      <c r="G42" s="77"/>
      <c r="H42" s="146"/>
      <c r="I42" s="88"/>
      <c r="J42" s="78"/>
      <c r="K42" s="77"/>
      <c r="L42" s="78"/>
      <c r="M42" s="77"/>
      <c r="N42" s="89"/>
      <c r="O42" s="136"/>
    </row>
    <row r="43" spans="2:19" ht="3.75" hidden="1" customHeight="1" x14ac:dyDescent="0.2">
      <c r="B43" s="75"/>
      <c r="C43" s="76" t="str">
        <f>IF(C35="Far","6","")</f>
        <v/>
      </c>
      <c r="D43" s="77"/>
      <c r="E43" s="77"/>
      <c r="F43" s="187"/>
      <c r="G43" s="77"/>
      <c r="H43" s="187"/>
      <c r="I43" s="88"/>
      <c r="J43" s="78"/>
      <c r="K43" s="191"/>
      <c r="L43" s="78"/>
      <c r="M43" s="192"/>
      <c r="N43" s="89"/>
      <c r="O43" s="136" t="str">
        <f t="shared" ref="O43" si="0">IF(M43="",O39,M43)</f>
        <v/>
      </c>
      <c r="S43">
        <f>F43</f>
        <v>0</v>
      </c>
    </row>
    <row r="44" spans="2:19" ht="2.4500000000000002" customHeight="1" x14ac:dyDescent="0.2">
      <c r="B44" s="75"/>
      <c r="C44" s="9"/>
      <c r="D44" s="9"/>
      <c r="E44" s="77"/>
      <c r="F44" s="9"/>
      <c r="G44" s="77"/>
      <c r="H44" s="77"/>
      <c r="I44" s="88"/>
      <c r="J44" s="78"/>
      <c r="K44" s="77"/>
      <c r="L44" s="78"/>
      <c r="M44" s="84"/>
      <c r="N44" s="89"/>
    </row>
    <row r="45" spans="2:19" ht="6.6" customHeight="1" x14ac:dyDescent="0.2">
      <c r="B45" s="93"/>
      <c r="C45" s="94"/>
      <c r="D45" s="94"/>
      <c r="E45" s="94"/>
      <c r="F45" s="9"/>
      <c r="G45" s="77"/>
      <c r="H45" s="77"/>
      <c r="I45" s="88"/>
      <c r="J45" s="78"/>
      <c r="K45" s="77"/>
      <c r="L45" s="78"/>
      <c r="M45" s="77"/>
      <c r="N45" s="31"/>
    </row>
    <row r="46" spans="2:19" ht="18.95" customHeight="1" x14ac:dyDescent="0.2">
      <c r="B46" s="221" t="s">
        <v>213</v>
      </c>
      <c r="C46" s="222"/>
      <c r="D46" s="222"/>
      <c r="E46" s="222"/>
      <c r="F46" s="222"/>
      <c r="G46" s="222"/>
      <c r="H46" s="222"/>
      <c r="I46" s="222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21"/>
      <c r="C47" s="222"/>
      <c r="D47" s="222"/>
      <c r="E47" s="222"/>
      <c r="F47" s="222"/>
      <c r="G47" s="222"/>
      <c r="H47" s="222"/>
      <c r="I47" s="222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21"/>
      <c r="C48" s="222"/>
      <c r="D48" s="222"/>
      <c r="E48" s="222"/>
      <c r="F48" s="222"/>
      <c r="G48" s="222"/>
      <c r="H48" s="222"/>
      <c r="I48" s="222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3" customHeight="1" x14ac:dyDescent="0.2">
      <c r="B49" s="221"/>
      <c r="C49" s="222"/>
      <c r="D49" s="222"/>
      <c r="E49" s="222"/>
      <c r="F49" s="222"/>
      <c r="G49" s="222"/>
      <c r="H49" s="222"/>
      <c r="I49" s="222"/>
      <c r="J49" s="90"/>
      <c r="K49" s="146"/>
      <c r="L49" s="90"/>
      <c r="M49" s="77"/>
      <c r="N49" s="31"/>
      <c r="S49">
        <f>IF(M49&gt;K49,M49-K49+1,IF(AND(K49&lt;&gt;"",K49=M49),1,0))</f>
        <v>0</v>
      </c>
    </row>
    <row r="50" spans="2:19" ht="19.5" customHeight="1" x14ac:dyDescent="0.2">
      <c r="B50" s="221"/>
      <c r="C50" s="222"/>
      <c r="D50" s="222"/>
      <c r="E50" s="222"/>
      <c r="F50" s="222"/>
      <c r="G50" s="222"/>
      <c r="H50" s="222"/>
      <c r="I50" s="222"/>
      <c r="J50" s="90" t="s">
        <v>20</v>
      </c>
      <c r="K50" s="32"/>
      <c r="L50" s="90" t="s">
        <v>21</v>
      </c>
      <c r="M50" s="154"/>
      <c r="N50" s="31"/>
      <c r="S50">
        <f>IF(M50&gt;K50,M50-K50+1,IF(AND(K50&lt;&gt;"",K50=M50),1,0))</f>
        <v>0</v>
      </c>
    </row>
    <row r="51" spans="2:19" ht="5.25" customHeight="1" x14ac:dyDescent="0.2">
      <c r="B51" s="66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2"/>
    </row>
    <row r="52" spans="2:19" ht="6" customHeight="1" x14ac:dyDescent="0.2">
      <c r="B52" s="95"/>
      <c r="N52" s="96"/>
    </row>
    <row r="53" spans="2:19" ht="64.5" customHeight="1" x14ac:dyDescent="0.2">
      <c r="B53" s="97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98"/>
      <c r="S53" t="s">
        <v>371</v>
      </c>
    </row>
    <row r="54" spans="2:19" ht="41.25" customHeight="1" x14ac:dyDescent="0.2">
      <c r="B54" s="99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100"/>
    </row>
    <row r="55" spans="2:19" ht="52.5" customHeight="1" x14ac:dyDescent="0.2">
      <c r="B55" s="10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102"/>
    </row>
    <row r="56" spans="2:19" ht="5.0999999999999996" customHeight="1" x14ac:dyDescent="0.2">
      <c r="B56" s="199"/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1"/>
    </row>
    <row r="57" spans="2:19" ht="5.0999999999999996" customHeight="1" x14ac:dyDescent="0.2">
      <c r="B57" s="202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4"/>
    </row>
    <row r="58" spans="2:19" ht="18" customHeight="1" x14ac:dyDescent="0.2">
      <c r="B58" s="223" t="s">
        <v>199</v>
      </c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5"/>
    </row>
    <row r="59" spans="2:19" ht="5.25" customHeight="1" x14ac:dyDescent="0.2"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74"/>
    </row>
    <row r="60" spans="2:19" ht="21" customHeight="1" x14ac:dyDescent="0.2">
      <c r="B60" s="254" t="s">
        <v>380</v>
      </c>
      <c r="C60" s="255"/>
      <c r="D60" s="255"/>
      <c r="E60" s="9"/>
      <c r="F60" s="145"/>
      <c r="G60" s="77" t="s">
        <v>35</v>
      </c>
      <c r="H60" s="33"/>
      <c r="I60" s="77" t="s">
        <v>22</v>
      </c>
      <c r="J60" s="9" t="s">
        <v>20</v>
      </c>
      <c r="K60" s="32" t="str">
        <f>IF(OR(F60&lt;&gt;"",H60&lt;&gt;""),O43+1,"")</f>
        <v/>
      </c>
      <c r="L60" s="9" t="s">
        <v>21</v>
      </c>
      <c r="M60" s="136" t="str">
        <f>IF(OR(F60&lt;&gt;"",H60&lt;&gt;""),K60+F60*7+H60-1,"")</f>
        <v/>
      </c>
      <c r="N60" s="74"/>
      <c r="P60" s="152" t="str">
        <f>IF(M60&lt;&gt;"",M60,O43)</f>
        <v/>
      </c>
      <c r="S60" s="137">
        <f>M43+1</f>
        <v>1</v>
      </c>
    </row>
    <row r="61" spans="2:19" ht="4.1500000000000004" customHeight="1" x14ac:dyDescent="0.2">
      <c r="B61" s="103"/>
      <c r="C61" s="104"/>
      <c r="D61" s="104"/>
      <c r="E61" s="105"/>
      <c r="F61" s="106"/>
      <c r="G61" s="107"/>
      <c r="H61" s="67"/>
      <c r="I61" s="107"/>
      <c r="J61" s="105"/>
      <c r="K61" s="108"/>
      <c r="L61" s="105"/>
      <c r="M61" s="108"/>
      <c r="N61" s="109"/>
      <c r="P61" s="153"/>
    </row>
    <row r="62" spans="2:19" ht="4.1500000000000004" customHeight="1" x14ac:dyDescent="0.2">
      <c r="B62" s="112"/>
      <c r="C62" s="112"/>
      <c r="D62" s="112"/>
      <c r="E62" s="9"/>
      <c r="F62" s="113"/>
      <c r="G62" s="77"/>
      <c r="H62" s="114"/>
      <c r="I62" s="77"/>
      <c r="J62" s="9"/>
      <c r="K62" s="115"/>
      <c r="L62" s="9"/>
      <c r="M62" s="115"/>
      <c r="N62" s="9"/>
      <c r="P62" s="153"/>
    </row>
    <row r="63" spans="2:19" ht="18" customHeight="1" x14ac:dyDescent="0.2">
      <c r="B63" s="223" t="s">
        <v>223</v>
      </c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5"/>
      <c r="P63" s="153"/>
      <c r="S63" s="4" t="str">
        <f>IF(AND(F65&lt;&gt;"",M56&lt;&gt;""),M56+1,"")</f>
        <v/>
      </c>
    </row>
    <row r="64" spans="2:19" ht="6.75" customHeight="1" x14ac:dyDescent="0.2">
      <c r="B64" s="226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8"/>
      <c r="P64" s="153"/>
      <c r="S64" s="137">
        <f>M56</f>
        <v>0</v>
      </c>
    </row>
    <row r="65" spans="2:19" ht="20.45" customHeight="1" x14ac:dyDescent="0.2">
      <c r="B65" s="229" t="s">
        <v>379</v>
      </c>
      <c r="C65" s="230"/>
      <c r="D65" s="230"/>
      <c r="E65" s="105"/>
      <c r="F65" s="148"/>
      <c r="G65" s="107" t="s">
        <v>35</v>
      </c>
      <c r="H65" s="149"/>
      <c r="I65" s="107" t="s">
        <v>22</v>
      </c>
      <c r="J65" s="105" t="s">
        <v>20</v>
      </c>
      <c r="K65" s="150" t="str">
        <f>IF(OR(F65&lt;&gt;"",H65&lt;&gt;""),P60+1,"")</f>
        <v/>
      </c>
      <c r="L65" s="105" t="s">
        <v>21</v>
      </c>
      <c r="M65" s="151" t="str">
        <f>IF(OR(F65&lt;&gt;"",H65&lt;&gt;""),K65+F65*7+H65-1,"")</f>
        <v/>
      </c>
      <c r="N65" s="109"/>
      <c r="P65" s="152" t="str">
        <f>IF(M65&lt;&gt;"",M65,P60)</f>
        <v/>
      </c>
      <c r="S65">
        <v>8</v>
      </c>
    </row>
    <row r="66" spans="2:19" ht="5.25" customHeight="1" x14ac:dyDescent="0.2">
      <c r="B66" s="66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2"/>
      <c r="P66" s="153"/>
    </row>
    <row r="67" spans="2:19" ht="18" customHeight="1" x14ac:dyDescent="0.2">
      <c r="B67" s="223" t="s">
        <v>220</v>
      </c>
      <c r="C67" s="224"/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5"/>
      <c r="P67" s="153"/>
      <c r="S67" s="4" t="str">
        <f>IF(AND(F69&lt;&gt;"",M60&lt;&gt;""),M60+1,"")</f>
        <v/>
      </c>
    </row>
    <row r="68" spans="2:19" ht="6.75" customHeight="1" x14ac:dyDescent="0.2">
      <c r="B68" s="226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8"/>
      <c r="P68" s="153"/>
      <c r="S68" s="137" t="str">
        <f>M60</f>
        <v/>
      </c>
    </row>
    <row r="69" spans="2:19" ht="20.45" customHeight="1" x14ac:dyDescent="0.2">
      <c r="B69" s="226" t="s">
        <v>218</v>
      </c>
      <c r="C69" s="227"/>
      <c r="D69" s="227"/>
      <c r="E69" s="9"/>
      <c r="F69" s="145"/>
      <c r="G69" s="77" t="s">
        <v>219</v>
      </c>
      <c r="H69" s="9"/>
      <c r="I69" s="77"/>
      <c r="J69" s="9" t="s">
        <v>20</v>
      </c>
      <c r="K69" s="32" t="str">
        <f>IF(F69&lt;&gt;"",P65+1,"")</f>
        <v/>
      </c>
      <c r="L69" s="9" t="s">
        <v>21</v>
      </c>
      <c r="M69" s="136" t="str">
        <f>IF(AND(F69&lt;&gt;"",K69&lt;&gt;""),K69+F69*7+H69-1,"")</f>
        <v/>
      </c>
      <c r="N69" s="74"/>
      <c r="P69" s="152" t="str">
        <f>IF(M69&lt;&gt;"",M69,P65)</f>
        <v/>
      </c>
      <c r="Q69">
        <v>1</v>
      </c>
      <c r="S69">
        <v>8</v>
      </c>
    </row>
    <row r="70" spans="2:19" ht="6" customHeight="1" x14ac:dyDescent="0.2">
      <c r="B70" s="66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2"/>
      <c r="P70" s="153"/>
      <c r="S70">
        <v>14</v>
      </c>
    </row>
    <row r="71" spans="2:19" ht="6" customHeight="1" x14ac:dyDescent="0.2">
      <c r="P71" s="153"/>
    </row>
    <row r="72" spans="2:19" ht="14.45" customHeight="1" x14ac:dyDescent="0.2">
      <c r="B72" s="223" t="s">
        <v>198</v>
      </c>
      <c r="C72" s="224"/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5"/>
      <c r="P72" s="153"/>
      <c r="Q72" s="3"/>
      <c r="R72" t="s">
        <v>22</v>
      </c>
    </row>
    <row r="73" spans="2:19" ht="6.95" customHeight="1" x14ac:dyDescent="0.2">
      <c r="B73" s="123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124"/>
      <c r="P73" s="153"/>
    </row>
    <row r="74" spans="2:19" ht="18.95" customHeight="1" x14ac:dyDescent="0.2">
      <c r="B74" s="231"/>
      <c r="C74" s="232"/>
      <c r="D74" s="232"/>
      <c r="E74" s="65" t="str">
        <f>IF(B74="forlænger forældreorlov uden løn","(8 eller 14 uger)","")</f>
        <v/>
      </c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IF(F74&lt;&gt;"",WORKDAY(P69,Q69,$P$118:$R$126),"")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IF(M74&lt;&gt;"",M74,P69)</f>
        <v/>
      </c>
      <c r="Q74">
        <v>1</v>
      </c>
      <c r="R74" s="4" t="e">
        <f>WORKDAY(P69,F74,$P$118:$R$126)</f>
        <v>#VALUE!</v>
      </c>
      <c r="S74" s="4" t="str">
        <f>IF(OR(F74&lt;&gt;"",H74&lt;&gt;0),IF(S60&lt;&gt;"",M60+1,IF(M43&lt;&gt;"",M43+1,IF(M39&lt;&gt;"",M39+1,IF(M37&lt;&gt;"",M37+1,"")))),"")</f>
        <v/>
      </c>
    </row>
    <row r="75" spans="2:19" ht="6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152"/>
      <c r="Q75" s="137"/>
      <c r="S75" s="4"/>
    </row>
    <row r="76" spans="2:19" ht="18.95" customHeight="1" x14ac:dyDescent="0.2">
      <c r="B76" s="231"/>
      <c r="C76" s="232"/>
      <c r="D76" s="232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IF(F76&lt;&gt;"",WORKDAY(P74,Q69,$P$118:$R$126),"")</f>
        <v/>
      </c>
      <c r="L76" s="78" t="s">
        <v>21</v>
      </c>
      <c r="M76" s="136" t="str">
        <f>IF(F76&lt;&gt;"",R76,"")</f>
        <v/>
      </c>
      <c r="N76" s="74"/>
      <c r="O76" s="137"/>
      <c r="P76" s="152" t="str">
        <f>IF(M76&lt;&gt;"",M76,P69)</f>
        <v/>
      </c>
      <c r="Q76">
        <v>1</v>
      </c>
      <c r="R76" s="4" t="e">
        <f>WORKDAY(P74,F76,$P$118:$R$126)</f>
        <v>#VALUE!</v>
      </c>
      <c r="S76" s="4" t="str">
        <f>IF(AND(M74&lt;&gt;"",OR(F76&lt;&gt;"",H76&lt;&gt;"")),M74+1,"")</f>
        <v/>
      </c>
    </row>
    <row r="77" spans="2:19" ht="5.2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  <c r="P77" s="4"/>
      <c r="Q77" s="137"/>
      <c r="R77" s="4"/>
      <c r="S77" s="4"/>
    </row>
    <row r="78" spans="2:19" ht="18.95" customHeight="1" x14ac:dyDescent="0.2">
      <c r="B78" s="231"/>
      <c r="C78" s="232"/>
      <c r="D78" s="232"/>
      <c r="E78" s="65"/>
      <c r="F78" s="145"/>
      <c r="G78" s="77" t="s">
        <v>22</v>
      </c>
      <c r="H78" s="112"/>
      <c r="I78" s="112" t="str">
        <f>IF(G78="uger/og","dage","")</f>
        <v/>
      </c>
      <c r="J78" s="78" t="s">
        <v>20</v>
      </c>
      <c r="K78" s="32" t="str">
        <f>IF(F78&lt;&gt;"",WORKDAY(P76,Q69,$P$118:$R$126),"")</f>
        <v/>
      </c>
      <c r="L78" s="78" t="s">
        <v>21</v>
      </c>
      <c r="M78" s="136" t="str">
        <f>IF(F78&lt;&gt;"",R78,"")</f>
        <v/>
      </c>
      <c r="N78" s="74"/>
      <c r="O78" s="137"/>
      <c r="P78" s="4"/>
      <c r="Q78" s="137"/>
      <c r="R78" s="4" t="e">
        <f>WORKDAY(P76,F78,$P$118:$R$126)</f>
        <v>#VALUE!</v>
      </c>
      <c r="S78" s="4" t="str">
        <f>IF(F78&lt;&gt;"",IF(S69&lt;&gt;"",M69+1,IF(M48&lt;&gt;"",M48+1,IF(M46&lt;&gt;"",M46+1,IF(M44&lt;&gt;"",M44+1,"")))),"")</f>
        <v/>
      </c>
    </row>
    <row r="79" spans="2:19" ht="6.95" customHeight="1" x14ac:dyDescent="0.2">
      <c r="B79" s="123"/>
      <c r="C79" s="65"/>
      <c r="D79" s="65"/>
      <c r="E79" s="65"/>
      <c r="F79" s="65"/>
      <c r="G79" s="77"/>
      <c r="H79" s="112"/>
      <c r="I79" s="88"/>
      <c r="J79" s="78"/>
      <c r="K79" s="78"/>
      <c r="L79" s="78"/>
      <c r="M79" s="78"/>
      <c r="N79" s="74"/>
    </row>
    <row r="80" spans="2:19" ht="106.15" customHeight="1" x14ac:dyDescent="0.2">
      <c r="B80" s="246"/>
      <c r="C80" s="247"/>
      <c r="D80" s="247"/>
      <c r="E80" s="247"/>
      <c r="F80" s="247"/>
      <c r="G80" s="247"/>
      <c r="H80" s="247"/>
      <c r="I80" s="247"/>
      <c r="J80" s="247"/>
      <c r="K80" s="247"/>
      <c r="L80" s="247"/>
      <c r="M80" s="247"/>
      <c r="N80" s="248"/>
    </row>
    <row r="81" spans="2:14" ht="4.1500000000000004" customHeight="1" x14ac:dyDescent="0.2">
      <c r="B81" s="87"/>
      <c r="C81" s="112"/>
      <c r="D81" s="112"/>
      <c r="E81" s="9"/>
      <c r="F81" s="113"/>
      <c r="G81" s="77"/>
      <c r="H81" s="114"/>
      <c r="I81" s="77"/>
      <c r="J81" s="9"/>
      <c r="K81" s="115"/>
      <c r="L81" s="9"/>
      <c r="M81" s="115"/>
      <c r="N81" s="74"/>
    </row>
    <row r="82" spans="2:14" ht="19.149999999999999" customHeight="1" x14ac:dyDescent="0.2">
      <c r="B82" s="223" t="s">
        <v>201</v>
      </c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5"/>
    </row>
    <row r="83" spans="2:14" ht="6" customHeight="1" x14ac:dyDescent="0.2">
      <c r="B83" s="8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74"/>
    </row>
    <row r="84" spans="2:14" ht="19.149999999999999" customHeight="1" x14ac:dyDescent="0.2">
      <c r="B84" s="131" t="s">
        <v>206</v>
      </c>
      <c r="C84" s="117"/>
      <c r="D84" s="138"/>
      <c r="E84" s="116" t="s">
        <v>35</v>
      </c>
      <c r="F84" s="77"/>
      <c r="G84" s="138"/>
      <c r="H84" s="142" t="s">
        <v>22</v>
      </c>
      <c r="I84" s="77"/>
      <c r="J84" s="78"/>
      <c r="K84" s="77"/>
      <c r="L84" s="77"/>
      <c r="M84" s="77"/>
      <c r="N84" s="74"/>
    </row>
    <row r="85" spans="2:14" ht="6.6" customHeight="1" x14ac:dyDescent="0.2">
      <c r="B85" s="128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9"/>
    </row>
    <row r="86" spans="2:14" ht="4.1500000000000004" customHeight="1" x14ac:dyDescent="0.2"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0"/>
    </row>
    <row r="87" spans="2:14" ht="14.45" customHeight="1" x14ac:dyDescent="0.2"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</row>
    <row r="88" spans="2:14" ht="6.95" customHeight="1" x14ac:dyDescent="0.2"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</row>
    <row r="89" spans="2:14" ht="220.9" customHeight="1" x14ac:dyDescent="0.2">
      <c r="B89" s="247"/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</row>
    <row r="90" spans="2:14" ht="4.9000000000000004" customHeight="1" x14ac:dyDescent="0.2"/>
    <row r="91" spans="2:14" ht="18.600000000000001" customHeight="1" x14ac:dyDescent="0.2">
      <c r="B91" s="233" t="s">
        <v>200</v>
      </c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5"/>
    </row>
    <row r="92" spans="2:14" ht="6.95" customHeight="1" x14ac:dyDescent="0.2"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74"/>
    </row>
    <row r="93" spans="2:14" ht="22.15" customHeight="1" x14ac:dyDescent="0.2">
      <c r="B93" s="130" t="s">
        <v>207</v>
      </c>
      <c r="C93" s="77"/>
      <c r="D93" s="145"/>
      <c r="E93" s="143" t="s">
        <v>208</v>
      </c>
      <c r="F93" s="76" t="s">
        <v>20</v>
      </c>
      <c r="G93" s="32"/>
      <c r="H93" s="78"/>
      <c r="I93" s="132" t="s">
        <v>21</v>
      </c>
      <c r="J93" s="249"/>
      <c r="K93" s="249"/>
      <c r="L93" s="78"/>
      <c r="M93" s="129"/>
      <c r="N93" s="74"/>
    </row>
    <row r="94" spans="2:14" ht="5.45" customHeight="1" x14ac:dyDescent="0.2">
      <c r="B94" s="118"/>
      <c r="C94" s="67"/>
      <c r="D94" s="67"/>
      <c r="E94" s="67"/>
      <c r="F94" s="67"/>
      <c r="G94" s="67"/>
      <c r="H94" s="119"/>
      <c r="I94" s="119"/>
      <c r="J94" s="120"/>
      <c r="K94" s="121"/>
      <c r="L94" s="121"/>
      <c r="M94" s="121"/>
      <c r="N94" s="122"/>
    </row>
    <row r="95" spans="2:14" ht="4.9000000000000004" customHeight="1" x14ac:dyDescent="0.2"/>
    <row r="96" spans="2:14" ht="15.75" customHeight="1" x14ac:dyDescent="0.2">
      <c r="B96" s="250" t="s">
        <v>381</v>
      </c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125"/>
    </row>
    <row r="97" spans="2:14" ht="3.75" customHeight="1" x14ac:dyDescent="0.2">
      <c r="B97" s="126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31"/>
    </row>
    <row r="98" spans="2:14" ht="14.25" x14ac:dyDescent="0.2">
      <c r="B98" s="196" t="s">
        <v>389</v>
      </c>
      <c r="C98" s="77"/>
      <c r="D98" s="77"/>
      <c r="E98" s="127"/>
      <c r="F98" s="145"/>
      <c r="G98" s="77" t="s">
        <v>35</v>
      </c>
      <c r="H98" s="33"/>
      <c r="I98" s="77" t="s">
        <v>22</v>
      </c>
      <c r="J98" s="77"/>
      <c r="K98" s="114"/>
      <c r="L98" s="114"/>
      <c r="M98" s="114"/>
      <c r="N98" s="31"/>
    </row>
    <row r="99" spans="2:14" hidden="1" x14ac:dyDescent="0.2">
      <c r="B99" s="126"/>
      <c r="C99" s="114"/>
      <c r="D99" s="114"/>
      <c r="E99" s="114"/>
      <c r="F99" s="114"/>
      <c r="G99" s="114"/>
      <c r="H99" s="114"/>
      <c r="I99" s="77"/>
      <c r="J99" s="77"/>
      <c r="K99" s="114"/>
      <c r="L99" s="114"/>
      <c r="M99" s="114"/>
      <c r="N99" s="31"/>
    </row>
    <row r="100" spans="2:14" hidden="1" x14ac:dyDescent="0.2">
      <c r="B100" s="75"/>
      <c r="C100" s="77"/>
      <c r="D100" s="77"/>
      <c r="E100" s="114"/>
      <c r="F100" s="187"/>
      <c r="G100" s="77"/>
      <c r="H100" s="193"/>
      <c r="I100" s="77"/>
      <c r="J100" s="114"/>
      <c r="K100" s="114"/>
      <c r="L100" s="114"/>
      <c r="M100" s="114"/>
      <c r="N100" s="31"/>
    </row>
    <row r="101" spans="2:14" hidden="1" x14ac:dyDescent="0.2">
      <c r="B101" s="75"/>
      <c r="C101" s="77"/>
      <c r="D101" s="77"/>
      <c r="E101" s="114"/>
      <c r="F101" s="114"/>
      <c r="G101" s="114"/>
      <c r="H101" s="114"/>
      <c r="I101" s="114"/>
      <c r="J101" s="114"/>
      <c r="K101" s="114"/>
      <c r="L101" s="114"/>
      <c r="M101" s="114"/>
      <c r="N101" s="31"/>
    </row>
    <row r="102" spans="2:14" hidden="1" x14ac:dyDescent="0.2">
      <c r="B102" s="75"/>
      <c r="C102" s="77"/>
      <c r="D102" s="77"/>
      <c r="E102" s="114"/>
      <c r="F102" s="187"/>
      <c r="G102" s="77"/>
      <c r="H102" s="193"/>
      <c r="I102" s="77"/>
      <c r="J102" s="77"/>
      <c r="K102" s="82"/>
      <c r="L102" s="114"/>
      <c r="M102" s="114"/>
      <c r="N102" s="31"/>
    </row>
    <row r="103" spans="2:14" ht="6" customHeight="1" x14ac:dyDescent="0.2">
      <c r="B103" s="66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2"/>
    </row>
    <row r="104" spans="2:14" ht="4.9000000000000004" customHeight="1" x14ac:dyDescent="0.2"/>
    <row r="105" spans="2:14" ht="14.25" x14ac:dyDescent="0.2">
      <c r="B105" s="233" t="s">
        <v>209</v>
      </c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5"/>
    </row>
    <row r="106" spans="2:14" x14ac:dyDescent="0.2">
      <c r="B106" s="236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8"/>
    </row>
    <row r="107" spans="2:14" x14ac:dyDescent="0.2">
      <c r="B107" s="239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1"/>
    </row>
    <row r="108" spans="2:14" x14ac:dyDescent="0.2">
      <c r="B108" s="239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1"/>
    </row>
    <row r="109" spans="2:14" x14ac:dyDescent="0.2">
      <c r="B109" s="239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1"/>
    </row>
    <row r="110" spans="2:14" x14ac:dyDescent="0.2">
      <c r="B110" s="239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1"/>
    </row>
    <row r="111" spans="2:14" x14ac:dyDescent="0.2">
      <c r="B111" s="239"/>
      <c r="C111" s="240"/>
      <c r="D111" s="240"/>
      <c r="E111" s="240"/>
      <c r="F111" s="240"/>
      <c r="G111" s="240"/>
      <c r="H111" s="240"/>
      <c r="I111" s="240"/>
      <c r="J111" s="240"/>
      <c r="K111" s="240"/>
      <c r="L111" s="240"/>
      <c r="M111" s="240"/>
      <c r="N111" s="241"/>
    </row>
    <row r="112" spans="2:14" x14ac:dyDescent="0.2">
      <c r="B112" s="242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4"/>
    </row>
    <row r="114" spans="2:19" ht="14.25" x14ac:dyDescent="0.2">
      <c r="B114" s="253" t="s">
        <v>253</v>
      </c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</row>
    <row r="115" spans="2:19" ht="14.25" x14ac:dyDescent="0.2">
      <c r="B115" s="253" t="s">
        <v>254</v>
      </c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</row>
    <row r="116" spans="2:19" ht="14.25" x14ac:dyDescent="0.2">
      <c r="B116" s="245" t="e">
        <f>VLOOKUP(D14,' område niveau 3'!A4:H23,5,FALSE)</f>
        <v>#N/A</v>
      </c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141"/>
      <c r="N116" s="141"/>
      <c r="P116" s="3"/>
      <c r="Q116" s="3" t="s">
        <v>221</v>
      </c>
    </row>
    <row r="117" spans="2:19" x14ac:dyDescent="0.2">
      <c r="P117">
        <v>2023</v>
      </c>
      <c r="Q117">
        <v>2024</v>
      </c>
      <c r="R117">
        <v>2025</v>
      </c>
    </row>
    <row r="118" spans="2:19" x14ac:dyDescent="0.2">
      <c r="P118" s="4">
        <v>44927</v>
      </c>
      <c r="Q118" s="4">
        <v>45292</v>
      </c>
      <c r="R118" s="4">
        <v>45658</v>
      </c>
      <c r="S118" t="s">
        <v>142</v>
      </c>
    </row>
    <row r="119" spans="2:19" x14ac:dyDescent="0.2">
      <c r="P119" s="4">
        <v>45022</v>
      </c>
      <c r="Q119" s="4">
        <v>45379</v>
      </c>
      <c r="R119" s="4">
        <v>45764</v>
      </c>
      <c r="S119" t="s">
        <v>143</v>
      </c>
    </row>
    <row r="120" spans="2:19" x14ac:dyDescent="0.2">
      <c r="P120" s="4">
        <v>45023</v>
      </c>
      <c r="Q120" s="4">
        <v>45380</v>
      </c>
      <c r="R120" s="4">
        <v>45765</v>
      </c>
      <c r="S120" t="s">
        <v>144</v>
      </c>
    </row>
    <row r="121" spans="2:19" x14ac:dyDescent="0.2">
      <c r="P121" s="4">
        <v>45026</v>
      </c>
      <c r="Q121" s="4">
        <v>45383</v>
      </c>
      <c r="R121" s="4">
        <v>45768</v>
      </c>
      <c r="S121" t="s">
        <v>145</v>
      </c>
    </row>
    <row r="122" spans="2:19" x14ac:dyDescent="0.2">
      <c r="P122" s="4">
        <v>45051</v>
      </c>
      <c r="Q122" s="4">
        <v>45421</v>
      </c>
      <c r="R122" s="4">
        <v>45806</v>
      </c>
      <c r="S122" t="s">
        <v>147</v>
      </c>
    </row>
    <row r="123" spans="2:19" x14ac:dyDescent="0.2">
      <c r="P123" s="4">
        <v>45064</v>
      </c>
      <c r="Q123" s="4">
        <v>45432</v>
      </c>
      <c r="R123" s="4">
        <v>45817</v>
      </c>
      <c r="S123" t="s">
        <v>148</v>
      </c>
    </row>
    <row r="124" spans="2:19" x14ac:dyDescent="0.2">
      <c r="P124" s="4">
        <v>45075</v>
      </c>
      <c r="Q124" s="4">
        <v>45651</v>
      </c>
      <c r="R124" s="4">
        <v>46016</v>
      </c>
      <c r="S124" t="s">
        <v>149</v>
      </c>
    </row>
    <row r="125" spans="2:19" x14ac:dyDescent="0.2">
      <c r="P125" s="4">
        <v>45285</v>
      </c>
      <c r="Q125" s="4">
        <v>45652</v>
      </c>
      <c r="R125" s="4">
        <v>46017</v>
      </c>
      <c r="S125" t="s">
        <v>150</v>
      </c>
    </row>
    <row r="126" spans="2:19" x14ac:dyDescent="0.2">
      <c r="P126" s="4">
        <v>45286</v>
      </c>
    </row>
  </sheetData>
  <sheetProtection algorithmName="SHA-512" hashValue="LJ9nSl3AMOsqU+l9LBu5cw9tHaZ7f90XONcYhTcuGDCZUeXyoMMMPMfegin0w4456ZeCida6YlY4jDIeGSE4mw==" saltValue="l29UYp5unAIYe5FyA3rnVQ==" spinCount="100000" sheet="1" selectLockedCells="1"/>
  <mergeCells count="35">
    <mergeCell ref="B105:N105"/>
    <mergeCell ref="B106:N112"/>
    <mergeCell ref="B114:N114"/>
    <mergeCell ref="B115:N115"/>
    <mergeCell ref="B116:L116"/>
    <mergeCell ref="B82:N82"/>
    <mergeCell ref="B87:N89"/>
    <mergeCell ref="B91:N91"/>
    <mergeCell ref="B68:N68"/>
    <mergeCell ref="B69:D69"/>
    <mergeCell ref="B72:N72"/>
    <mergeCell ref="B74:D74"/>
    <mergeCell ref="B76:D76"/>
    <mergeCell ref="J93:K93"/>
    <mergeCell ref="B96:M96"/>
    <mergeCell ref="B67:N67"/>
    <mergeCell ref="D25:N33"/>
    <mergeCell ref="B34:N34"/>
    <mergeCell ref="C35:E35"/>
    <mergeCell ref="F35:N35"/>
    <mergeCell ref="B46:I50"/>
    <mergeCell ref="B56:N57"/>
    <mergeCell ref="B58:N58"/>
    <mergeCell ref="B60:D60"/>
    <mergeCell ref="B63:N63"/>
    <mergeCell ref="B64:N64"/>
    <mergeCell ref="B65:D65"/>
    <mergeCell ref="B78:D78"/>
    <mergeCell ref="B80:N80"/>
    <mergeCell ref="D18:J18"/>
    <mergeCell ref="D2:J2"/>
    <mergeCell ref="B3:M4"/>
    <mergeCell ref="D5:J5"/>
    <mergeCell ref="D14:J14"/>
    <mergeCell ref="D16:J16"/>
  </mergeCells>
  <dataValidations count="22">
    <dataValidation allowBlank="1" showDropDown="1" showInputMessage="1" showErrorMessage="1" sqref="B60:D60" xr:uid="{1F73562F-6914-4252-8101-C6813EB9BB4E}"/>
    <dataValidation type="list" allowBlank="1" showDropDown="1" showInputMessage="1" showErrorMessage="1" errorTitle="Angiv 8 eller 14 uger." error="Angiv 8 eller 14 uger." sqref="F69" xr:uid="{67000134-00EB-43C3-BE4C-B415ED84C73D}">
      <formula1>$S$69:$S$70</formula1>
    </dataValidation>
    <dataValidation type="custom" allowBlank="1" showInputMessage="1" showErrorMessage="1" sqref="P37" xr:uid="{4ADF461F-D24A-4114-BBA8-66E7F5E84051}">
      <formula1>IF(C35="Mor",20,2)</formula1>
    </dataValidation>
    <dataValidation type="date" operator="greaterThanOrEqual" allowBlank="1" showInputMessage="1" showErrorMessage="1" errorTitle="Skal skrives som dd-mm-åå" error="Indtast fødselsdato der er senere end den 01-08-2022." sqref="D22" xr:uid="{E516C133-46B3-4793-820F-B6B39F445EF6}">
      <formula1>44775</formula1>
    </dataValidation>
    <dataValidation allowBlank="1" showInputMessage="1" showErrorMessage="1" prompt="Indtast dato adskilt af bindestreger. Fx 02-08-2022" sqref="K39 K60 K69 K65" xr:uid="{50B1A8BF-0701-421C-A203-B03806505AE1}"/>
    <dataValidation type="whole" allowBlank="1" showInputMessage="1" showErrorMessage="1" error="Maksimum 6 dage._x000a_Alt over 6 dage skal skrives som hele uger" prompt="Alt over 6 dage skal angives som hele uger." sqref="H37 H39 H43" xr:uid="{8E319911-05B9-40DE-A569-637B7874565F}">
      <formula1>0</formula1>
      <formula2>6</formula2>
    </dataValidation>
    <dataValidation allowBlank="1" showInputMessage="1" showErrorMessage="1" prompt="Alt over 6 dage skal angives som hele uger." sqref="H60 H69 H65" xr:uid="{9B049182-7B5D-466D-A42A-84548286E7F7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5" xr:uid="{345DE4C8-60DB-418B-BA3A-52B4A444FADD}">
      <formula1>IF(AND(C40="Mor",F48=2),F65&lt;=11,F65&lt;=13)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6" xr:uid="{3322C2B8-AF68-4C42-ABB8-12F18C4FABBB}">
      <formula1>D22</formula1>
    </dataValidation>
    <dataValidation type="custom" allowBlank="1" showInputMessage="1" showErrorMessage="1" errorTitle="Angiv færre antal uger." error="Hvis Far: 6 uger" sqref="F43" xr:uid="{69E90E2A-24CA-4C1E-8065-2891FDB4764D}">
      <formula1>IF(C35="Mor",F43&lt;=2,F43&lt;=6)</formula1>
    </dataValidation>
    <dataValidation type="custom" allowBlank="1" showInputMessage="1" showErrorMessage="1" errorTitle="Angiv færre antal uger." error="- 13 uger hvis barnet er født før 1.4.2024_x000a_- 26 uger hvis barnet er født fra 1.4.2024" sqref="F39" xr:uid="{39F82867-FEB5-4073-8B21-ADAD144DB091}">
      <formula1>IF(C35="Soloforældre Far",F39&lt;=P39,F39&lt;=4)</formula1>
    </dataValidation>
    <dataValidation type="list" allowBlank="1" showDropDown="1" showInputMessage="1" showErrorMessage="1" sqref="C35:E35" xr:uid="{645FC235-177E-4189-BC93-6D779C3AC2F8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:K49" xr:uid="{9BE18581-4D9F-4A4D-90ED-D356AAA0EF50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7" xr:uid="{BDB5EE2E-B8FD-457B-9E4E-B76AC0453F1F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0" xr:uid="{690D727F-32F2-46EC-B326-6296730FD027}">
      <formula1>G1048475</formula1>
    </dataValidation>
    <dataValidation type="whole" allowBlank="1" showInputMessage="1" showErrorMessage="1" errorTitle="Max. antal uge er 6" error="Max. antal uge er 6" sqref="F40:F42 F44:F45" xr:uid="{C327D199-CC2C-4E8E-B636-A5ADB26D00D8}">
      <formula1>0</formula1>
      <formula2>C40</formula2>
    </dataValidation>
    <dataValidation type="whole" allowBlank="1" showInputMessage="1" showErrorMessage="1" error="Maksimum 6 dage._x000a_Alt over 6 dage skal skrives som hele uger" prompt="Alt over 6 dage skal skrives som hele uger" sqref="H40:H42 H44:H45" xr:uid="{74990ED9-D0D9-446A-AABE-6946691AD1A6}">
      <formula1>0</formula1>
      <formula2>6</formula2>
    </dataValidation>
    <dataValidation type="custom" allowBlank="1" showInputMessage="1" showErrorMessage="1" errorTitle="Angiv færre antal uger." error="Hvis Far: 2 uger" sqref="F37" xr:uid="{9A4DBA2E-908F-4452-820F-D3CE4241F6A4}">
      <formula1>IF(C35="Mor",F37&lt;=20,F37&lt;=2)</formula1>
    </dataValidation>
    <dataValidation allowBlank="1" showInputMessage="1" showErrorMessage="1" errorTitle="Skal skrives som dd-mm-åå" sqref="E22:G22" xr:uid="{6BA06F76-A030-4DDE-9C2A-B65F83413DA7}"/>
    <dataValidation showDropDown="1" showInputMessage="1" showErrorMessage="1" sqref="N18:N19 D18 J19" xr:uid="{747C0DD5-5B37-4EB4-9BE1-0682D3334450}"/>
    <dataValidation type="list" allowBlank="1" showInputMessage="1" showErrorMessage="1" sqref="J15 J17 B81:D81 B61:D62" xr:uid="{A3CBFF09-1189-415B-87FE-CA4F8E4FFEA3}">
      <formula1>#REF!</formula1>
    </dataValidation>
    <dataValidation type="list" allowBlank="1" showInputMessage="1" showErrorMessage="1" sqref="B74:D74 B76:D76 B78:D78" xr:uid="{CD349388-FEDE-4883-A97C-FA3F2D310814}">
      <formula1>$S$12:$S$14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21505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1505" r:id="rId4"/>
      </mc:Fallback>
    </mc:AlternateContent>
    <mc:AlternateContent xmlns:mc="http://schemas.openxmlformats.org/markup-compatibility/2006">
      <mc:Choice Requires="x14">
        <oleObject progId="Visio.Drawing.15" shapeId="21506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21506" r:id="rId6"/>
      </mc:Fallback>
    </mc:AlternateContent>
    <mc:AlternateContent xmlns:mc="http://schemas.openxmlformats.org/markup-compatibility/2006">
      <mc:Choice Requires="x14">
        <oleObject progId="Visio.Drawing.15" shapeId="21507" r:id="rId8">
          <objectPr defaultSize="0" autoPict="0" r:id="rId9">
            <anchor moveWithCells="1">
              <from>
                <xdr:col>1</xdr:col>
                <xdr:colOff>390525</xdr:colOff>
                <xdr:row>53</xdr:row>
                <xdr:rowOff>66675</xdr:rowOff>
              </from>
              <to>
                <xdr:col>1</xdr:col>
                <xdr:colOff>1295400</xdr:colOff>
                <xdr:row>54</xdr:row>
                <xdr:rowOff>409575</xdr:rowOff>
              </to>
            </anchor>
          </objectPr>
        </oleObject>
      </mc:Choice>
      <mc:Fallback>
        <oleObject progId="Visio.Drawing.15" shapeId="21507" r:id="rId8"/>
      </mc:Fallback>
    </mc:AlternateContent>
    <mc:AlternateContent xmlns:mc="http://schemas.openxmlformats.org/markup-compatibility/2006">
      <mc:Choice Requires="x14">
        <oleObject progId="Visio.Drawing.15" shapeId="21508" r:id="rId10">
          <objectPr defaultSize="0" autoPict="0" r:id="rId11">
            <anchor moveWithCells="1">
              <from>
                <xdr:col>1</xdr:col>
                <xdr:colOff>295275</xdr:colOff>
                <xdr:row>79</xdr:row>
                <xdr:rowOff>200025</xdr:rowOff>
              </from>
              <to>
                <xdr:col>1</xdr:col>
                <xdr:colOff>1200150</xdr:colOff>
                <xdr:row>79</xdr:row>
                <xdr:rowOff>1047750</xdr:rowOff>
              </to>
            </anchor>
          </objectPr>
        </oleObject>
      </mc:Choice>
      <mc:Fallback>
        <oleObject progId="Visio.Drawing.15" shapeId="21508" r:id="rId10"/>
      </mc:Fallback>
    </mc:AlternateContent>
    <mc:AlternateContent xmlns:mc="http://schemas.openxmlformats.org/markup-compatibility/2006">
      <mc:Choice Requires="x14">
        <oleObject progId="Visio.Drawing.15" shapeId="21509" r:id="rId12">
          <objectPr defaultSize="0" autoPict="0" r:id="rId11">
            <anchor moveWithCells="1">
              <from>
                <xdr:col>1</xdr:col>
                <xdr:colOff>171450</xdr:colOff>
                <xdr:row>87</xdr:row>
                <xdr:rowOff>38100</xdr:rowOff>
              </from>
              <to>
                <xdr:col>1</xdr:col>
                <xdr:colOff>1076325</xdr:colOff>
                <xdr:row>88</xdr:row>
                <xdr:rowOff>800100</xdr:rowOff>
              </to>
            </anchor>
          </objectPr>
        </oleObject>
      </mc:Choice>
      <mc:Fallback>
        <oleObject progId="Visio.Drawing.15" shapeId="21509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20EE97C-83AB-4740-A808-F1FBEA34A688}">
          <x14:formula1>
            <xm:f>' område niveau 3'!$F$25:$F$87</xm:f>
          </x14:formula1>
          <xm:sqref>D16:J16</xm:sqref>
        </x14:dataValidation>
        <x14:dataValidation type="list" allowBlank="1" showInputMessage="1" showErrorMessage="1" xr:uid="{F2B1A359-63F3-484B-838A-2D6A0E22975E}">
          <x14:formula1>
            <xm:f>' område niveau 3'!$A$3:$A$23</xm:f>
          </x14:formula1>
          <xm:sqref>D14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E64FE-5FC2-4588-9A65-5547AFC1C640}">
  <sheetPr>
    <tabColor rgb="FFFF0000"/>
  </sheetPr>
  <dimension ref="B2:U124"/>
  <sheetViews>
    <sheetView showGridLines="0" showRowColHeaders="0" zoomScale="90" zoomScaleNormal="90" workbookViewId="0">
      <selection activeCell="D20" sqref="D20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7.140625" hidden="1" customWidth="1"/>
    <col min="16" max="16" width="11.5703125" hidden="1" customWidth="1"/>
    <col min="17" max="18" width="11.28515625" hidden="1" customWidth="1"/>
    <col min="19" max="19" width="28.7109375" hidden="1" customWidth="1"/>
    <col min="20" max="20" width="34.42578125" customWidth="1"/>
  </cols>
  <sheetData>
    <row r="2" spans="2:21" ht="8.65" customHeight="1" x14ac:dyDescent="0.2">
      <c r="B2" s="34"/>
      <c r="C2" s="35"/>
      <c r="D2" s="205"/>
      <c r="E2" s="205"/>
      <c r="F2" s="205"/>
      <c r="G2" s="205"/>
      <c r="H2" s="205"/>
      <c r="I2" s="205"/>
      <c r="J2" s="205"/>
      <c r="K2" s="36"/>
      <c r="L2" s="36"/>
      <c r="M2" s="36"/>
      <c r="N2" s="37"/>
    </row>
    <row r="3" spans="2:21" ht="13.15" customHeight="1" x14ac:dyDescent="0.2">
      <c r="B3" s="206" t="s">
        <v>384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39"/>
    </row>
    <row r="4" spans="2:21" ht="17.25" customHeight="1" x14ac:dyDescent="0.2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39"/>
    </row>
    <row r="5" spans="2:21" ht="44.65" customHeight="1" x14ac:dyDescent="0.2">
      <c r="B5" s="133"/>
      <c r="C5" s="134"/>
      <c r="D5" s="208" t="s">
        <v>211</v>
      </c>
      <c r="E5" s="208"/>
      <c r="F5" s="208"/>
      <c r="G5" s="208"/>
      <c r="H5" s="208"/>
      <c r="I5" s="208"/>
      <c r="J5" s="208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IF(D20="","",IF(ISEVEN(RIGHT(D20,2)),"Mor",""))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217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203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09"/>
      <c r="E14" s="209"/>
      <c r="F14" s="209"/>
      <c r="G14" s="209"/>
      <c r="H14" s="209"/>
      <c r="I14" s="209"/>
      <c r="J14" s="209"/>
      <c r="K14" s="9"/>
      <c r="L14" s="9"/>
      <c r="M14" s="9"/>
      <c r="N14" s="6"/>
      <c r="S14" s="3" t="s">
        <v>265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09"/>
      <c r="E16" s="209"/>
      <c r="F16" s="209"/>
      <c r="G16" s="209"/>
      <c r="H16" s="209"/>
      <c r="I16" s="209"/>
      <c r="J16" s="209"/>
      <c r="K16" s="9"/>
      <c r="L16" s="9"/>
      <c r="M16" s="9"/>
      <c r="N16" s="7"/>
      <c r="S16" s="63" t="s">
        <v>195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214</v>
      </c>
    </row>
    <row r="18" spans="2:19" ht="18" customHeight="1" x14ac:dyDescent="0.2">
      <c r="B18" s="8" t="s">
        <v>17</v>
      </c>
      <c r="C18" s="9"/>
      <c r="D18" s="209"/>
      <c r="E18" s="209"/>
      <c r="F18" s="209"/>
      <c r="G18" s="209"/>
      <c r="H18" s="209"/>
      <c r="I18" s="209"/>
      <c r="J18" s="209"/>
      <c r="K18" s="9"/>
      <c r="L18" s="9"/>
      <c r="M18" s="9"/>
      <c r="N18" s="6"/>
      <c r="S18" s="3" t="s">
        <v>204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205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10" t="s">
        <v>202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1"/>
    </row>
    <row r="26" spans="2:19" ht="5.0999999999999996" customHeight="1" x14ac:dyDescent="0.2">
      <c r="B26" s="70"/>
      <c r="C26" s="71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3"/>
    </row>
    <row r="27" spans="2:19" ht="5.0999999999999996" customHeight="1" x14ac:dyDescent="0.2">
      <c r="B27" s="70"/>
      <c r="C27" s="71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3"/>
    </row>
    <row r="28" spans="2:19" ht="5.0999999999999996" customHeight="1" x14ac:dyDescent="0.2">
      <c r="B28" s="70"/>
      <c r="C28" s="71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3"/>
    </row>
    <row r="29" spans="2:19" ht="5.0999999999999996" customHeight="1" x14ac:dyDescent="0.2">
      <c r="B29" s="70"/>
      <c r="C29" s="71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3"/>
    </row>
    <row r="30" spans="2:19" ht="5.0999999999999996" customHeight="1" x14ac:dyDescent="0.2">
      <c r="B30" s="70"/>
      <c r="C30" s="71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3"/>
    </row>
    <row r="31" spans="2:19" ht="5.0999999999999996" customHeight="1" x14ac:dyDescent="0.2">
      <c r="B31" s="70"/>
      <c r="C31" s="71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3"/>
    </row>
    <row r="32" spans="2:19" ht="5.0999999999999996" customHeight="1" x14ac:dyDescent="0.2">
      <c r="B32" s="70"/>
      <c r="C32" s="71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3"/>
    </row>
    <row r="33" spans="2:19" ht="63.95" customHeight="1" x14ac:dyDescent="0.2">
      <c r="B33" s="72"/>
      <c r="C33" s="73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5"/>
    </row>
    <row r="34" spans="2:19" ht="5.0999999999999996" customHeight="1" x14ac:dyDescent="0.2">
      <c r="B34" s="216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</row>
    <row r="35" spans="2:19" ht="18" customHeight="1" x14ac:dyDescent="0.2">
      <c r="B35" s="144" t="s">
        <v>33</v>
      </c>
      <c r="C35" s="218" t="str">
        <f>S7</f>
        <v/>
      </c>
      <c r="D35" s="218"/>
      <c r="E35" s="218"/>
      <c r="F35" s="219" t="s">
        <v>212</v>
      </c>
      <c r="G35" s="219"/>
      <c r="H35" s="219"/>
      <c r="I35" s="219"/>
      <c r="J35" s="219"/>
      <c r="K35" s="219"/>
      <c r="L35" s="219"/>
      <c r="M35" s="219"/>
      <c r="N35" s="220"/>
      <c r="S35" t="s">
        <v>216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34</v>
      </c>
      <c r="C37" s="76">
        <v>33</v>
      </c>
      <c r="D37" s="77" t="s">
        <v>196</v>
      </c>
      <c r="E37" s="77"/>
      <c r="F37" s="145"/>
      <c r="G37" s="77" t="s">
        <v>35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IF(F37&lt;&gt;"",SUM(K37+F37*7+H37-1+S44+S46+S48),"")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ret til at holde</v>
      </c>
      <c r="C39" s="76">
        <v>4</v>
      </c>
      <c r="D39" s="77" t="s">
        <v>196</v>
      </c>
      <c r="E39" s="77"/>
      <c r="F39" s="145"/>
      <c r="G39" s="77" t="s">
        <v>35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IF(F39&lt;&gt;"",K39+F39*7+H39-1,"")</f>
        <v/>
      </c>
      <c r="N39" s="89"/>
      <c r="O39" s="136" t="str">
        <f>IF(M39="",O37,M39)</f>
        <v/>
      </c>
      <c r="P39" s="141">
        <f>IF(D22&gt;=O22,Q39,R39)</f>
        <v>7</v>
      </c>
      <c r="Q39" s="141">
        <v>10</v>
      </c>
      <c r="R39" s="141">
        <v>7</v>
      </c>
      <c r="S39" s="4"/>
    </row>
    <row r="40" spans="2:19" ht="4.7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8" customHeight="1" x14ac:dyDescent="0.2">
      <c r="B41" s="75" t="s">
        <v>197</v>
      </c>
      <c r="C41" s="76">
        <v>2</v>
      </c>
      <c r="D41" s="77" t="str">
        <f>IF(C35="Mor","uger med løn overført fra far. Jeg holder","uger med løn. Jeg holder")</f>
        <v>uger med løn. Jeg holder</v>
      </c>
      <c r="E41" s="77"/>
      <c r="F41" s="145"/>
      <c r="G41" s="77" t="s">
        <v>35</v>
      </c>
      <c r="H41" s="145"/>
      <c r="I41" s="88" t="s">
        <v>22</v>
      </c>
      <c r="J41" s="78" t="s">
        <v>20</v>
      </c>
      <c r="K41" s="32" t="str">
        <f>IF(F41&lt;&gt;"",O39+1,"")</f>
        <v/>
      </c>
      <c r="L41" s="78" t="s">
        <v>21</v>
      </c>
      <c r="M41" s="136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92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8.95" customHeight="1" x14ac:dyDescent="0.2">
      <c r="B44" s="221" t="s">
        <v>213</v>
      </c>
      <c r="C44" s="222"/>
      <c r="D44" s="222"/>
      <c r="E44" s="222"/>
      <c r="F44" s="222"/>
      <c r="G44" s="222"/>
      <c r="H44" s="222"/>
      <c r="I44" s="222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21"/>
      <c r="C45" s="222"/>
      <c r="D45" s="222"/>
      <c r="E45" s="222"/>
      <c r="F45" s="222"/>
      <c r="G45" s="222"/>
      <c r="H45" s="222"/>
      <c r="I45" s="222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21"/>
      <c r="C46" s="222"/>
      <c r="D46" s="222"/>
      <c r="E46" s="222"/>
      <c r="F46" s="222"/>
      <c r="G46" s="222"/>
      <c r="H46" s="222"/>
      <c r="I46" s="222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21"/>
      <c r="C47" s="222"/>
      <c r="D47" s="222"/>
      <c r="E47" s="222"/>
      <c r="F47" s="222"/>
      <c r="G47" s="222"/>
      <c r="H47" s="222"/>
      <c r="I47" s="222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21"/>
      <c r="C48" s="222"/>
      <c r="D48" s="222"/>
      <c r="E48" s="222"/>
      <c r="F48" s="222"/>
      <c r="G48" s="222"/>
      <c r="H48" s="222"/>
      <c r="I48" s="222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  <c r="S51" t="s">
        <v>224</v>
      </c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  <c r="S52" t="s">
        <v>222</v>
      </c>
    </row>
    <row r="53" spans="2:19" ht="107.25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199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1"/>
    </row>
    <row r="55" spans="2:19" ht="5.0999999999999996" customHeight="1" x14ac:dyDescent="0.2">
      <c r="B55" s="202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4"/>
    </row>
    <row r="56" spans="2:19" ht="18" customHeight="1" x14ac:dyDescent="0.2">
      <c r="B56" s="223" t="s">
        <v>199</v>
      </c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5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31" t="s">
        <v>224</v>
      </c>
      <c r="C58" s="232"/>
      <c r="D58" s="232"/>
      <c r="E58" s="9"/>
      <c r="F58" s="145"/>
      <c r="G58" s="77" t="s">
        <v>35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3" t="s">
        <v>223</v>
      </c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5"/>
      <c r="P61" s="153"/>
      <c r="S61" s="4" t="str">
        <f>IF(AND(F63&lt;&gt;"",M54&lt;&gt;""),M54+1,"")</f>
        <v/>
      </c>
    </row>
    <row r="62" spans="2:19" ht="6.75" customHeight="1" x14ac:dyDescent="0.2">
      <c r="B62" s="226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8"/>
      <c r="P62" s="153"/>
      <c r="S62" s="137">
        <f>M54</f>
        <v>0</v>
      </c>
    </row>
    <row r="63" spans="2:19" ht="20.45" customHeight="1" x14ac:dyDescent="0.2">
      <c r="B63" s="229" t="s">
        <v>376</v>
      </c>
      <c r="C63" s="230"/>
      <c r="D63" s="230"/>
      <c r="E63" s="105"/>
      <c r="F63" s="148"/>
      <c r="G63" s="107" t="s">
        <v>35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3" t="s">
        <v>220</v>
      </c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5"/>
      <c r="P65" s="153"/>
      <c r="S65" s="4" t="str">
        <f>IF(AND(F67&lt;&gt;"",M58&lt;&gt;""),M58+1,"")</f>
        <v/>
      </c>
    </row>
    <row r="66" spans="2:19" ht="6.75" customHeight="1" x14ac:dyDescent="0.2">
      <c r="B66" s="226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8"/>
      <c r="P66" s="153"/>
      <c r="S66" s="137" t="str">
        <f>M58</f>
        <v/>
      </c>
    </row>
    <row r="67" spans="2:19" ht="20.45" customHeight="1" x14ac:dyDescent="0.2">
      <c r="B67" s="226" t="s">
        <v>218</v>
      </c>
      <c r="C67" s="227"/>
      <c r="D67" s="227"/>
      <c r="E67" s="9"/>
      <c r="F67" s="145"/>
      <c r="G67" s="77" t="s">
        <v>219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3" t="s">
        <v>198</v>
      </c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5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31"/>
      <c r="C72" s="232"/>
      <c r="D72" s="232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WORKDAY(P67,F72,$P$116:$R$124)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31"/>
      <c r="C74" s="232"/>
      <c r="D74" s="232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WORKDAY(P72,F74,$P$116:$R$124)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31"/>
      <c r="C76" s="232"/>
      <c r="D76" s="232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WORKDAY(P74,F76,$P$116:$R$124)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46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8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3" t="s">
        <v>201</v>
      </c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5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206</v>
      </c>
      <c r="C82" s="117"/>
      <c r="D82" s="138"/>
      <c r="E82" s="116" t="s">
        <v>35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47"/>
      <c r="C85" s="247"/>
      <c r="D85" s="247"/>
      <c r="E85" s="247"/>
      <c r="F85" s="247"/>
      <c r="G85" s="247"/>
      <c r="H85" s="247"/>
      <c r="I85" s="247"/>
      <c r="J85" s="247"/>
      <c r="K85" s="247"/>
      <c r="L85" s="247"/>
      <c r="M85" s="247"/>
      <c r="N85" s="247"/>
    </row>
    <row r="86" spans="2:14" ht="6.95" customHeight="1" x14ac:dyDescent="0.2"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</row>
    <row r="87" spans="2:14" ht="220.9" customHeight="1" x14ac:dyDescent="0.2"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</row>
    <row r="88" spans="2:14" ht="4.9000000000000004" customHeight="1" x14ac:dyDescent="0.2"/>
    <row r="89" spans="2:14" ht="18.600000000000001" customHeight="1" x14ac:dyDescent="0.2">
      <c r="B89" s="233" t="s">
        <v>200</v>
      </c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5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207</v>
      </c>
      <c r="C91" s="77"/>
      <c r="D91" s="145"/>
      <c r="E91" s="143" t="s">
        <v>208</v>
      </c>
      <c r="F91" s="76" t="s">
        <v>20</v>
      </c>
      <c r="G91" s="32"/>
      <c r="H91" s="78"/>
      <c r="I91" s="132" t="s">
        <v>21</v>
      </c>
      <c r="J91" s="249"/>
      <c r="K91" s="249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50" t="str">
        <f>IF(C35="Mor","Angiv far/medmors beskæftigelsesstatus","Angiv mors beskæftigelsesstatus")</f>
        <v>Angiv mors beskæftigelsesstatus</v>
      </c>
      <c r="C94" s="251"/>
      <c r="D94" s="251"/>
      <c r="E94" s="252"/>
      <c r="F94" s="252"/>
      <c r="G94" s="252"/>
      <c r="H94" s="252"/>
      <c r="I94" s="252"/>
      <c r="J94" s="252"/>
      <c r="K94" s="252"/>
      <c r="L94" s="252"/>
      <c r="M94" s="252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6.149999999999999" customHeight="1" x14ac:dyDescent="0.2">
      <c r="B96" s="75" t="str">
        <f>IF(C35="Mor","Far/medmor afholder følgende antal orlovsuger og dage med løn","Mor afholder følgende antal orlovsuger og dage med løn")</f>
        <v>Mor afholder følgende antal orlovsuger og dage med løn</v>
      </c>
      <c r="C96" s="77"/>
      <c r="D96" s="77"/>
      <c r="E96" s="127"/>
      <c r="F96" s="145"/>
      <c r="G96" s="77" t="s">
        <v>35</v>
      </c>
      <c r="H96" s="33"/>
      <c r="I96" s="77" t="s">
        <v>22</v>
      </c>
      <c r="J96" s="77"/>
      <c r="K96" s="114"/>
      <c r="L96" s="114"/>
      <c r="M96" s="114"/>
      <c r="N96" s="31"/>
    </row>
    <row r="97" spans="2:14" ht="5.0999999999999996" customHeight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t="15.75" customHeight="1" x14ac:dyDescent="0.2">
      <c r="B98" s="75" t="str">
        <f>IF(C35="Mor","Far/medmor afholder følgende antal orlovsuger og dage uden løn","Mor afholder følgende antal orlovsuger og dage uden løn")</f>
        <v>Mor afholder følgende antal orlovsuger og dage uden løn</v>
      </c>
      <c r="C98" s="77"/>
      <c r="D98" s="77"/>
      <c r="E98" s="114"/>
      <c r="F98" s="145"/>
      <c r="G98" s="77" t="s">
        <v>35</v>
      </c>
      <c r="H98" s="33"/>
      <c r="I98" s="77" t="s">
        <v>22</v>
      </c>
      <c r="J98" s="114"/>
      <c r="K98" s="114"/>
      <c r="L98" s="114"/>
      <c r="M98" s="114"/>
      <c r="N98" s="31"/>
    </row>
    <row r="99" spans="2:14" ht="5.0999999999999996" customHeight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t="14.45" customHeight="1" x14ac:dyDescent="0.2">
      <c r="B100" s="75" t="str">
        <f>IF(C35="Mor","Far/medmor overfører følgende antal orlovsuger og dage til mor","Mor overfører følgende antal orlovsuger og dage til far/medmor")</f>
        <v>Mor overfører følgende antal orlovsuger og dage til far/medmor</v>
      </c>
      <c r="C100" s="77"/>
      <c r="D100" s="77"/>
      <c r="E100" s="114"/>
      <c r="F100" s="145"/>
      <c r="G100" s="77" t="s">
        <v>35</v>
      </c>
      <c r="H100" s="33"/>
      <c r="I100" s="77" t="s">
        <v>22</v>
      </c>
      <c r="J100" s="77"/>
      <c r="K100" s="82"/>
      <c r="L100" s="114"/>
      <c r="M100" s="114"/>
      <c r="N100" s="31"/>
    </row>
    <row r="101" spans="2:14" ht="5.0999999999999996" customHeight="1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9000000000000004" customHeight="1" x14ac:dyDescent="0.2"/>
    <row r="103" spans="2:14" ht="14.25" x14ac:dyDescent="0.2">
      <c r="B103" s="233" t="s">
        <v>209</v>
      </c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5"/>
    </row>
    <row r="104" spans="2:14" x14ac:dyDescent="0.2">
      <c r="B104" s="236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8"/>
    </row>
    <row r="105" spans="2:14" x14ac:dyDescent="0.2">
      <c r="B105" s="239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1"/>
    </row>
    <row r="106" spans="2:14" x14ac:dyDescent="0.2">
      <c r="B106" s="239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1"/>
    </row>
    <row r="107" spans="2:14" x14ac:dyDescent="0.2">
      <c r="B107" s="239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1"/>
    </row>
    <row r="108" spans="2:14" x14ac:dyDescent="0.2">
      <c r="B108" s="239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1"/>
    </row>
    <row r="109" spans="2:14" x14ac:dyDescent="0.2">
      <c r="B109" s="239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1"/>
    </row>
    <row r="110" spans="2:14" x14ac:dyDescent="0.2">
      <c r="B110" s="242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4"/>
    </row>
    <row r="112" spans="2:14" ht="14.25" x14ac:dyDescent="0.2">
      <c r="B112" s="253" t="s">
        <v>253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</row>
    <row r="113" spans="2:19" ht="14.25" x14ac:dyDescent="0.2">
      <c r="B113" s="253" t="s">
        <v>254</v>
      </c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</row>
    <row r="114" spans="2:19" ht="14.25" x14ac:dyDescent="0.2">
      <c r="B114" s="245" t="e">
        <f>VLOOKUP(D14,' område niveau 3'!A4:H23,6,FALSE)</f>
        <v>#N/A</v>
      </c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P114" s="3"/>
      <c r="Q114" s="3" t="s">
        <v>221</v>
      </c>
    </row>
    <row r="115" spans="2:19" x14ac:dyDescent="0.2">
      <c r="P115">
        <v>2023</v>
      </c>
      <c r="Q115">
        <v>2024</v>
      </c>
      <c r="R115">
        <v>2025</v>
      </c>
    </row>
    <row r="116" spans="2:19" x14ac:dyDescent="0.2">
      <c r="P116" s="4">
        <v>44927</v>
      </c>
      <c r="Q116" s="4">
        <v>45292</v>
      </c>
      <c r="R116" s="4">
        <v>45658</v>
      </c>
      <c r="S116" t="s">
        <v>142</v>
      </c>
    </row>
    <row r="117" spans="2:19" x14ac:dyDescent="0.2">
      <c r="P117" s="4">
        <v>45022</v>
      </c>
      <c r="Q117" s="4">
        <v>45379</v>
      </c>
      <c r="R117" s="4">
        <v>45764</v>
      </c>
      <c r="S117" t="s">
        <v>143</v>
      </c>
    </row>
    <row r="118" spans="2:19" x14ac:dyDescent="0.2">
      <c r="P118" s="4">
        <v>45023</v>
      </c>
      <c r="Q118" s="4">
        <v>45380</v>
      </c>
      <c r="R118" s="4">
        <v>45765</v>
      </c>
      <c r="S118" t="s">
        <v>144</v>
      </c>
    </row>
    <row r="119" spans="2:19" x14ac:dyDescent="0.2">
      <c r="P119" s="4">
        <v>45026</v>
      </c>
      <c r="Q119" s="4">
        <v>45383</v>
      </c>
      <c r="R119" s="4">
        <v>45768</v>
      </c>
      <c r="S119" t="s">
        <v>145</v>
      </c>
    </row>
    <row r="120" spans="2:19" x14ac:dyDescent="0.2">
      <c r="P120" s="4">
        <v>45051</v>
      </c>
      <c r="Q120" s="4">
        <v>45421</v>
      </c>
      <c r="R120" s="4">
        <v>45806</v>
      </c>
      <c r="S120" t="s">
        <v>147</v>
      </c>
    </row>
    <row r="121" spans="2:19" x14ac:dyDescent="0.2">
      <c r="P121" s="4">
        <v>45064</v>
      </c>
      <c r="Q121" s="4">
        <v>45432</v>
      </c>
      <c r="R121" s="4">
        <v>45817</v>
      </c>
      <c r="S121" t="s">
        <v>148</v>
      </c>
    </row>
    <row r="122" spans="2:19" x14ac:dyDescent="0.2">
      <c r="P122" s="4">
        <v>45075</v>
      </c>
      <c r="Q122" s="4">
        <v>45651</v>
      </c>
      <c r="R122" s="4">
        <v>46016</v>
      </c>
      <c r="S122" t="s">
        <v>149</v>
      </c>
    </row>
    <row r="123" spans="2:19" x14ac:dyDescent="0.2">
      <c r="P123" s="4">
        <v>45285</v>
      </c>
      <c r="Q123" s="4">
        <v>45652</v>
      </c>
      <c r="R123" s="4">
        <v>46017</v>
      </c>
      <c r="S123" t="s">
        <v>150</v>
      </c>
    </row>
    <row r="124" spans="2:19" x14ac:dyDescent="0.2">
      <c r="P124" s="4">
        <v>45286</v>
      </c>
    </row>
  </sheetData>
  <sheetProtection algorithmName="SHA-512" hashValue="vwS2gzetkSWZosYmrh4xJpxg+emeK0ZJGQoQSpO4WEGBP4KX9w7L6MfjS0q4kcsyQ124eN82bjbOfls0YaE7hQ==" saltValue="729qf/y65DB5KG4iR5+1VA==" spinCount="100000" sheet="1" selectLockedCells="1"/>
  <mergeCells count="36">
    <mergeCell ref="D18:J18"/>
    <mergeCell ref="D2:J2"/>
    <mergeCell ref="B3:M4"/>
    <mergeCell ref="D5:J5"/>
    <mergeCell ref="D14:J14"/>
    <mergeCell ref="D16:J16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B94:D94"/>
    <mergeCell ref="E94:M94"/>
    <mergeCell ref="B66:N66"/>
    <mergeCell ref="B67:D67"/>
    <mergeCell ref="B70:N70"/>
    <mergeCell ref="B72:D72"/>
    <mergeCell ref="B74:D74"/>
    <mergeCell ref="B76:D76"/>
    <mergeCell ref="B78:N78"/>
    <mergeCell ref="B80:N80"/>
    <mergeCell ref="B85:N87"/>
    <mergeCell ref="B89:N89"/>
    <mergeCell ref="J91:K91"/>
    <mergeCell ref="B103:N103"/>
    <mergeCell ref="B104:N110"/>
    <mergeCell ref="B112:N112"/>
    <mergeCell ref="B113:N113"/>
    <mergeCell ref="B114:N114"/>
  </mergeCells>
  <dataValidations count="23">
    <dataValidation type="list" allowBlank="1" showInputMessage="1" showErrorMessage="1" sqref="B58" xr:uid="{A3539539-4EEB-401C-BAB2-E20CF0E6D1AB}">
      <formula1>$S$51:$S$53</formula1>
    </dataValidation>
    <dataValidation type="list" allowBlank="1" showDropDown="1" showInputMessage="1" showErrorMessage="1" errorTitle="Angiv 8 eller 14 uger." error="Angiv 8 eller 14 uger." sqref="F67" xr:uid="{95662802-C993-41E0-9144-A32271B3AB54}">
      <formula1>$S$67:$S$68</formula1>
    </dataValidation>
    <dataValidation type="custom" allowBlank="1" showInputMessage="1" showErrorMessage="1" sqref="P37" xr:uid="{936AD0AE-28D9-4AF6-BA4F-8090A65D0073}">
      <formula1>IF(C35="Mor",20,2)</formula1>
    </dataValidation>
    <dataValidation type="date" operator="greaterThanOrEqual" allowBlank="1" showInputMessage="1" showErrorMessage="1" errorTitle="Skal skrives som dd-mm-åå" error="Indtast fødselsdato der er senere end den 01-05-2024." sqref="D22" xr:uid="{49656AD4-94EF-47C0-AB2A-E5D438C84979}">
      <formula1>45413</formula1>
    </dataValidation>
    <dataValidation type="list" allowBlank="1" showInputMessage="1" showErrorMessage="1" sqref="E94:M94" xr:uid="{B1AD8463-1AA3-4910-9993-BF36892B13FE}">
      <formula1>$S$16:$S$19</formula1>
    </dataValidation>
    <dataValidation allowBlank="1" showInputMessage="1" showErrorMessage="1" prompt="Indtast dato adskilt af bindestreger. Fx 02-08-2022" sqref="K39 K58 K67 K63" xr:uid="{0284FC35-3962-4237-B7EC-5FC2F9B9DF18}"/>
    <dataValidation type="whole" allowBlank="1" showInputMessage="1" showErrorMessage="1" error="Maksimum 6 dage._x000a_Alt over 6 dage skal skrives som hele uger" prompt="Alt over 6 dage skal angives som hele uger." sqref="H37 H39 H41" xr:uid="{032927E7-C753-4A19-8811-FC7054632AD2}">
      <formula1>0</formula1>
      <formula2>6</formula2>
    </dataValidation>
    <dataValidation allowBlank="1" showInputMessage="1" showErrorMessage="1" prompt="Alt over 6 dage skal angives som hele uger." sqref="H58 H67 H63" xr:uid="{ABBECBE3-8177-42BB-AB58-43F39D1120B5}"/>
    <dataValidation type="custom" allowBlank="1" showInputMessage="1" showErrorMessage="1" errorTitle="Angiv max 5 uger" error="_x000a_" sqref="F63" xr:uid="{37262936-F673-4710-969D-2BAAE97D4E0C}">
      <formula1>IF(AND(C35="Mor",F39=4),F63&lt;=5)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09D0447F-B988-4ED9-BBAE-D8F3363DBF31}">
      <formula1>D22</formula1>
    </dataValidation>
    <dataValidation type="custom" allowBlank="1" showInputMessage="1" showErrorMessage="1" errorTitle="Angiv færre antal uger." error="Hvis Mor: 2 uger_x000a_Hvis Far/medmor: 6 uger" sqref="F41" xr:uid="{5F7DCC67-582D-40FB-8C3D-F1B20673F3ED}">
      <formula1>IF(C35="Mor",F41&lt;=2,F41&lt;=6)</formula1>
    </dataValidation>
    <dataValidation type="custom" allowBlank="1" showInputMessage="1" showErrorMessage="1" errorTitle="Angiv færre antal uger." error="Hvis Mor: 4 uger_x000a_Hvis Far/medmor: _x000a_- 7 uger hvis barnet er født før 1.4.2024_x000a_- 10 uger hvis barnet er født fra 1.4.2024" sqref="F39" xr:uid="{859B0B06-75D9-415D-9A48-DDAEED787F4E}">
      <formula1>IF(C35="Far/medmor",F39&lt;=P39,F39&lt;=4)</formula1>
    </dataValidation>
    <dataValidation type="list" allowBlank="1" showDropDown="1" showInputMessage="1" showErrorMessage="1" sqref="C35:E35" xr:uid="{61414C77-ED90-40BC-B043-7551ABEFC0B1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E74966DD-55CE-4F11-BE88-5D14EDBB7F88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4E3682E3-DC59-4974-9621-3EABE83862C3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479DD8AD-F048-437C-B33D-563449B7626A}">
      <formula1>G1048473</formula1>
    </dataValidation>
    <dataValidation type="whole" allowBlank="1" showInputMessage="1" showErrorMessage="1" errorTitle="Max. antal uge er 6" error="Max. antal uge er 6" sqref="F40 F42:F43" xr:uid="{6FBBBAFA-F8DA-4146-9C26-FC14B3310D44}">
      <formula1>0</formula1>
      <formula2>C40</formula2>
    </dataValidation>
    <dataValidation type="whole" allowBlank="1" showInputMessage="1" showErrorMessage="1" error="Maksimum 6 dage._x000a_Alt over 6 dage skal skrives som hele uger" prompt="Alt over 6 dage skal skrives som hele uger" sqref="H40 H42:H43" xr:uid="{BB5ABBC1-3174-40D1-A813-891047FD1426}">
      <formula1>0</formula1>
      <formula2>6</formula2>
    </dataValidation>
    <dataValidation type="custom" allowBlank="1" showInputMessage="1" showErrorMessage="1" errorTitle="Angiv færre antal uger." error="Hvis Mor: 33 uger" sqref="F37" xr:uid="{2119D6A5-BB53-421C-BFE2-149A3EA8F74A}">
      <formula1>IF(C35="Mor",F37&lt;=33)</formula1>
    </dataValidation>
    <dataValidation allowBlank="1" showInputMessage="1" showErrorMessage="1" errorTitle="Skal skrives som dd-mm-åå" sqref="E22:G22" xr:uid="{0127BE3C-D70A-4BAC-8BF5-B929DCEFD44F}"/>
    <dataValidation showDropDown="1" showInputMessage="1" showErrorMessage="1" sqref="N18:N19 D18 J19" xr:uid="{DA07D130-C0C7-46F6-A809-D04CF5AB5A3C}"/>
    <dataValidation type="list" allowBlank="1" showInputMessage="1" showErrorMessage="1" sqref="J15 J17 B79:D79 B59:D60" xr:uid="{0765772F-01D8-415C-8064-41B7332266D9}">
      <formula1>#REF!</formula1>
    </dataValidation>
    <dataValidation type="list" allowBlank="1" showInputMessage="1" showErrorMessage="1" sqref="B72:D72 B74:D74 B76:D76" xr:uid="{1BCE19D9-CAAC-412D-A459-EA9828A02F68}">
      <formula1>$S$12:$S$14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12289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2289" r:id="rId4"/>
      </mc:Fallback>
    </mc:AlternateContent>
    <mc:AlternateContent xmlns:mc="http://schemas.openxmlformats.org/markup-compatibility/2006">
      <mc:Choice Requires="x14">
        <oleObject progId="Visio.Drawing.15" shapeId="12290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12290" r:id="rId6"/>
      </mc:Fallback>
    </mc:AlternateContent>
    <mc:AlternateContent xmlns:mc="http://schemas.openxmlformats.org/markup-compatibility/2006">
      <mc:Choice Requires="x14">
        <oleObject progId="Visio.Drawing.15" shapeId="12291" r:id="rId8">
          <objectPr defaultSize="0" autoPict="0" r:id="rId9">
            <anchor moveWithCells="1">
              <from>
                <xdr:col>1</xdr:col>
                <xdr:colOff>390525</xdr:colOff>
                <xdr:row>51</xdr:row>
                <xdr:rowOff>66675</xdr:rowOff>
              </from>
              <to>
                <xdr:col>1</xdr:col>
                <xdr:colOff>1295400</xdr:colOff>
                <xdr:row>52</xdr:row>
                <xdr:rowOff>409575</xdr:rowOff>
              </to>
            </anchor>
          </objectPr>
        </oleObject>
      </mc:Choice>
      <mc:Fallback>
        <oleObject progId="Visio.Drawing.15" shapeId="12291" r:id="rId8"/>
      </mc:Fallback>
    </mc:AlternateContent>
    <mc:AlternateContent xmlns:mc="http://schemas.openxmlformats.org/markup-compatibility/2006">
      <mc:Choice Requires="x14">
        <oleObject progId="Visio.Drawing.15" shapeId="12292" r:id="rId10">
          <objectPr defaultSize="0" autoPict="0" r:id="rId11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12292" r:id="rId10"/>
      </mc:Fallback>
    </mc:AlternateContent>
    <mc:AlternateContent xmlns:mc="http://schemas.openxmlformats.org/markup-compatibility/2006">
      <mc:Choice Requires="x14">
        <oleObject progId="Visio.Drawing.15" shapeId="12293" r:id="rId12">
          <objectPr defaultSize="0" autoPict="0" r:id="rId11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12293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76790DA-D327-4CB6-B314-199E70EA77E9}">
          <x14:formula1>
            <xm:f>' område niveau 3'!$G$25:$G$87</xm:f>
          </x14:formula1>
          <xm:sqref>D16:J16</xm:sqref>
        </x14:dataValidation>
        <x14:dataValidation type="list" allowBlank="1" showInputMessage="1" showErrorMessage="1" xr:uid="{CDA9A26C-38D8-4EE2-ABF1-AED3E7692816}">
          <x14:formula1>
            <xm:f>' område niveau 3'!$A$3:$A$23</xm:f>
          </x14:formula1>
          <xm:sqref>D14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1D598-DC3D-41F7-BE9F-DE3178B16E86}">
  <sheetPr>
    <tabColor rgb="FF00B0F0"/>
  </sheetPr>
  <dimension ref="B2:U124"/>
  <sheetViews>
    <sheetView showGridLines="0" showRowColHeaders="0" zoomScale="90" zoomScaleNormal="90" workbookViewId="0">
      <selection activeCell="D22" sqref="D22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7.140625" hidden="1" customWidth="1"/>
    <col min="16" max="16" width="11.5703125" hidden="1" customWidth="1"/>
    <col min="17" max="18" width="11.28515625" hidden="1" customWidth="1"/>
    <col min="19" max="19" width="28.7109375" hidden="1" customWidth="1"/>
    <col min="20" max="20" width="34.42578125" customWidth="1"/>
  </cols>
  <sheetData>
    <row r="2" spans="2:21" ht="8.65" customHeight="1" x14ac:dyDescent="0.2">
      <c r="B2" s="34"/>
      <c r="C2" s="35"/>
      <c r="D2" s="205"/>
      <c r="E2" s="205"/>
      <c r="F2" s="205"/>
      <c r="G2" s="205"/>
      <c r="H2" s="205"/>
      <c r="I2" s="205"/>
      <c r="J2" s="205"/>
      <c r="K2" s="36"/>
      <c r="L2" s="36"/>
      <c r="M2" s="36"/>
      <c r="N2" s="37"/>
    </row>
    <row r="3" spans="2:21" ht="13.15" customHeight="1" x14ac:dyDescent="0.2">
      <c r="B3" s="206" t="s">
        <v>385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39"/>
    </row>
    <row r="4" spans="2:21" ht="17.25" customHeight="1" x14ac:dyDescent="0.2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39"/>
    </row>
    <row r="5" spans="2:21" ht="44.65" customHeight="1" x14ac:dyDescent="0.2">
      <c r="B5" s="133"/>
      <c r="C5" s="134"/>
      <c r="D5" s="208" t="s">
        <v>211</v>
      </c>
      <c r="E5" s="208"/>
      <c r="F5" s="208"/>
      <c r="G5" s="208"/>
      <c r="H5" s="208"/>
      <c r="I5" s="208"/>
      <c r="J5" s="208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/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215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203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09"/>
      <c r="E14" s="209"/>
      <c r="F14" s="209"/>
      <c r="G14" s="209"/>
      <c r="H14" s="209"/>
      <c r="I14" s="209"/>
      <c r="J14" s="209"/>
      <c r="K14" s="9"/>
      <c r="L14" s="9"/>
      <c r="M14" s="9"/>
      <c r="N14" s="6"/>
      <c r="S14" s="3" t="s">
        <v>265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09"/>
      <c r="E16" s="209"/>
      <c r="F16" s="209"/>
      <c r="G16" s="209"/>
      <c r="H16" s="209"/>
      <c r="I16" s="209"/>
      <c r="J16" s="209"/>
      <c r="K16" s="9"/>
      <c r="L16" s="9"/>
      <c r="M16" s="9"/>
      <c r="N16" s="7"/>
      <c r="S16" s="63" t="s">
        <v>195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214</v>
      </c>
    </row>
    <row r="18" spans="2:19" ht="18" customHeight="1" x14ac:dyDescent="0.2">
      <c r="B18" s="8" t="s">
        <v>17</v>
      </c>
      <c r="C18" s="9"/>
      <c r="D18" s="209"/>
      <c r="E18" s="209"/>
      <c r="F18" s="209"/>
      <c r="G18" s="209"/>
      <c r="H18" s="209"/>
      <c r="I18" s="209"/>
      <c r="J18" s="209"/>
      <c r="K18" s="9"/>
      <c r="L18" s="9"/>
      <c r="M18" s="9"/>
      <c r="N18" s="6"/>
      <c r="S18" s="3" t="s">
        <v>204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205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10" t="s">
        <v>202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1"/>
    </row>
    <row r="26" spans="2:19" ht="5.0999999999999996" customHeight="1" x14ac:dyDescent="0.2">
      <c r="B26" s="70"/>
      <c r="C26" s="71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3"/>
    </row>
    <row r="27" spans="2:19" ht="5.0999999999999996" customHeight="1" x14ac:dyDescent="0.2">
      <c r="B27" s="70"/>
      <c r="C27" s="71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3"/>
    </row>
    <row r="28" spans="2:19" ht="5.0999999999999996" customHeight="1" x14ac:dyDescent="0.2">
      <c r="B28" s="70"/>
      <c r="C28" s="71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3"/>
    </row>
    <row r="29" spans="2:19" ht="5.0999999999999996" customHeight="1" x14ac:dyDescent="0.2">
      <c r="B29" s="70"/>
      <c r="C29" s="71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3"/>
    </row>
    <row r="30" spans="2:19" ht="5.0999999999999996" customHeight="1" x14ac:dyDescent="0.2">
      <c r="B30" s="70"/>
      <c r="C30" s="71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3"/>
    </row>
    <row r="31" spans="2:19" ht="5.0999999999999996" customHeight="1" x14ac:dyDescent="0.2">
      <c r="B31" s="70"/>
      <c r="C31" s="71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3"/>
    </row>
    <row r="32" spans="2:19" ht="5.0999999999999996" customHeight="1" x14ac:dyDescent="0.2">
      <c r="B32" s="70"/>
      <c r="C32" s="71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3"/>
    </row>
    <row r="33" spans="2:19" ht="63.95" customHeight="1" x14ac:dyDescent="0.2">
      <c r="B33" s="72"/>
      <c r="C33" s="73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5"/>
    </row>
    <row r="34" spans="2:19" ht="5.0999999999999996" customHeight="1" x14ac:dyDescent="0.2">
      <c r="B34" s="216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</row>
    <row r="35" spans="2:19" ht="18" customHeight="1" x14ac:dyDescent="0.2">
      <c r="B35" s="144" t="s">
        <v>33</v>
      </c>
      <c r="C35" s="218" t="str">
        <f>S10</f>
        <v>Far/medmor</v>
      </c>
      <c r="D35" s="218"/>
      <c r="E35" s="218"/>
      <c r="F35" s="219" t="s">
        <v>212</v>
      </c>
      <c r="G35" s="219"/>
      <c r="H35" s="219"/>
      <c r="I35" s="219"/>
      <c r="J35" s="219"/>
      <c r="K35" s="219"/>
      <c r="L35" s="219"/>
      <c r="M35" s="219"/>
      <c r="N35" s="220"/>
      <c r="S35" t="s">
        <v>216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34</v>
      </c>
      <c r="C37" s="76">
        <v>2</v>
      </c>
      <c r="D37" s="77" t="s">
        <v>196</v>
      </c>
      <c r="E37" s="77"/>
      <c r="F37" s="145"/>
      <c r="G37" s="77" t="s">
        <v>35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IF(F37&lt;&gt;"",SUM(K37+F37*7+H37-1+S44+S46+S48),"")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ret til at holde</v>
      </c>
      <c r="C39" s="76">
        <v>23</v>
      </c>
      <c r="D39" s="77" t="s">
        <v>196</v>
      </c>
      <c r="E39" s="77"/>
      <c r="F39" s="145"/>
      <c r="G39" s="77" t="s">
        <v>35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IF(F39&lt;&gt;"",K39+F39*7+H39-1,"")</f>
        <v/>
      </c>
      <c r="N39" s="89"/>
      <c r="O39" s="136" t="str">
        <f>IF(M39="",O37,M39)</f>
        <v/>
      </c>
      <c r="P39" s="141">
        <f>IF(D22&gt;=O22,Q39,R39)</f>
        <v>7</v>
      </c>
      <c r="Q39" s="141">
        <v>10</v>
      </c>
      <c r="R39" s="141">
        <v>7</v>
      </c>
      <c r="S39" s="4"/>
    </row>
    <row r="40" spans="2:19" ht="4.7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8" customHeight="1" x14ac:dyDescent="0.2">
      <c r="B41" s="75" t="s">
        <v>197</v>
      </c>
      <c r="C41" s="76">
        <v>6</v>
      </c>
      <c r="D41" s="77" t="str">
        <f>IF(C35="Mor","uger med løn overført fra far. Jeg holder","uger med løn. Jeg holder")</f>
        <v>uger med løn. Jeg holder</v>
      </c>
      <c r="E41" s="77"/>
      <c r="F41" s="145"/>
      <c r="G41" s="77" t="s">
        <v>35</v>
      </c>
      <c r="H41" s="145"/>
      <c r="I41" s="88" t="s">
        <v>22</v>
      </c>
      <c r="J41" s="78" t="s">
        <v>20</v>
      </c>
      <c r="K41" s="32" t="str">
        <f>IF(F41&lt;&gt;"",O39+1,"")</f>
        <v/>
      </c>
      <c r="L41" s="78" t="s">
        <v>21</v>
      </c>
      <c r="M41" s="136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92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8.95" customHeight="1" x14ac:dyDescent="0.2">
      <c r="B44" s="221" t="s">
        <v>213</v>
      </c>
      <c r="C44" s="222"/>
      <c r="D44" s="222"/>
      <c r="E44" s="222"/>
      <c r="F44" s="222"/>
      <c r="G44" s="222"/>
      <c r="H44" s="222"/>
      <c r="I44" s="222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21"/>
      <c r="C45" s="222"/>
      <c r="D45" s="222"/>
      <c r="E45" s="222"/>
      <c r="F45" s="222"/>
      <c r="G45" s="222"/>
      <c r="H45" s="222"/>
      <c r="I45" s="222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21"/>
      <c r="C46" s="222"/>
      <c r="D46" s="222"/>
      <c r="E46" s="222"/>
      <c r="F46" s="222"/>
      <c r="G46" s="222"/>
      <c r="H46" s="222"/>
      <c r="I46" s="222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21"/>
      <c r="C47" s="222"/>
      <c r="D47" s="222"/>
      <c r="E47" s="222"/>
      <c r="F47" s="222"/>
      <c r="G47" s="222"/>
      <c r="H47" s="222"/>
      <c r="I47" s="222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21"/>
      <c r="C48" s="222"/>
      <c r="D48" s="222"/>
      <c r="E48" s="222"/>
      <c r="F48" s="222"/>
      <c r="G48" s="222"/>
      <c r="H48" s="222"/>
      <c r="I48" s="222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  <c r="S51" t="s">
        <v>224</v>
      </c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  <c r="S52" t="s">
        <v>222</v>
      </c>
    </row>
    <row r="53" spans="2:19" ht="107.25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199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1"/>
    </row>
    <row r="55" spans="2:19" ht="5.0999999999999996" customHeight="1" x14ac:dyDescent="0.2">
      <c r="B55" s="202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4"/>
    </row>
    <row r="56" spans="2:19" ht="18" customHeight="1" x14ac:dyDescent="0.2">
      <c r="B56" s="223" t="s">
        <v>199</v>
      </c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5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31" t="s">
        <v>224</v>
      </c>
      <c r="C58" s="232"/>
      <c r="D58" s="232"/>
      <c r="E58" s="9"/>
      <c r="F58" s="145"/>
      <c r="G58" s="77" t="s">
        <v>35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3" t="s">
        <v>223</v>
      </c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5"/>
      <c r="P61" s="153"/>
      <c r="S61" s="4" t="str">
        <f>IF(AND(F63&lt;&gt;"",M54&lt;&gt;""),M54+1,"")</f>
        <v/>
      </c>
    </row>
    <row r="62" spans="2:19" ht="6.75" customHeight="1" x14ac:dyDescent="0.2">
      <c r="B62" s="226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8"/>
      <c r="P62" s="153"/>
      <c r="S62" s="137">
        <f>M54</f>
        <v>0</v>
      </c>
    </row>
    <row r="63" spans="2:19" ht="20.45" customHeight="1" x14ac:dyDescent="0.2">
      <c r="B63" s="229" t="s">
        <v>376</v>
      </c>
      <c r="C63" s="230"/>
      <c r="D63" s="230"/>
      <c r="E63" s="105"/>
      <c r="F63" s="148"/>
      <c r="G63" s="107" t="s">
        <v>35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3" t="s">
        <v>220</v>
      </c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5"/>
      <c r="P65" s="153"/>
      <c r="S65" s="4" t="str">
        <f>IF(AND(F67&lt;&gt;"",M58&lt;&gt;""),M58+1,"")</f>
        <v/>
      </c>
    </row>
    <row r="66" spans="2:19" ht="6.75" customHeight="1" x14ac:dyDescent="0.2">
      <c r="B66" s="226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8"/>
      <c r="P66" s="153"/>
      <c r="S66" s="137" t="str">
        <f>M58</f>
        <v/>
      </c>
    </row>
    <row r="67" spans="2:19" ht="20.45" customHeight="1" x14ac:dyDescent="0.2">
      <c r="B67" s="226" t="s">
        <v>218</v>
      </c>
      <c r="C67" s="227"/>
      <c r="D67" s="227"/>
      <c r="E67" s="9"/>
      <c r="F67" s="145"/>
      <c r="G67" s="77" t="s">
        <v>219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3" t="s">
        <v>198</v>
      </c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5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31"/>
      <c r="C72" s="232"/>
      <c r="D72" s="232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WORKDAY(P67,F72,$P$116:$R$124)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31"/>
      <c r="C74" s="232"/>
      <c r="D74" s="232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WORKDAY(P72,F74,$P$116:$R$124)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31"/>
      <c r="C76" s="232"/>
      <c r="D76" s="232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WORKDAY(P74,F76,$P$116:$R$124)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46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8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3" t="s">
        <v>201</v>
      </c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5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206</v>
      </c>
      <c r="C82" s="117"/>
      <c r="D82" s="138"/>
      <c r="E82" s="116" t="s">
        <v>35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47"/>
      <c r="C85" s="247"/>
      <c r="D85" s="247"/>
      <c r="E85" s="247"/>
      <c r="F85" s="247"/>
      <c r="G85" s="247"/>
      <c r="H85" s="247"/>
      <c r="I85" s="247"/>
      <c r="J85" s="247"/>
      <c r="K85" s="247"/>
      <c r="L85" s="247"/>
      <c r="M85" s="247"/>
      <c r="N85" s="247"/>
    </row>
    <row r="86" spans="2:14" ht="6.95" customHeight="1" x14ac:dyDescent="0.2"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/>
      <c r="N86" s="247"/>
    </row>
    <row r="87" spans="2:14" ht="220.9" customHeight="1" x14ac:dyDescent="0.2"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</row>
    <row r="88" spans="2:14" ht="4.9000000000000004" customHeight="1" x14ac:dyDescent="0.2"/>
    <row r="89" spans="2:14" ht="18.600000000000001" customHeight="1" x14ac:dyDescent="0.2">
      <c r="B89" s="233" t="s">
        <v>200</v>
      </c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5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207</v>
      </c>
      <c r="C91" s="77"/>
      <c r="D91" s="145"/>
      <c r="E91" s="143" t="s">
        <v>208</v>
      </c>
      <c r="F91" s="76" t="s">
        <v>20</v>
      </c>
      <c r="G91" s="32"/>
      <c r="H91" s="78"/>
      <c r="I91" s="132" t="s">
        <v>21</v>
      </c>
      <c r="J91" s="249"/>
      <c r="K91" s="249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50" t="str">
        <f>IF(C35="Mor","Angiv far/medmors beskæftigelsesstatus","Angiv mors beskæftigelsesstatus")</f>
        <v>Angiv mors beskæftigelsesstatus</v>
      </c>
      <c r="C94" s="251"/>
      <c r="D94" s="251"/>
      <c r="E94" s="252"/>
      <c r="F94" s="252"/>
      <c r="G94" s="252"/>
      <c r="H94" s="252"/>
      <c r="I94" s="252"/>
      <c r="J94" s="252"/>
      <c r="K94" s="252"/>
      <c r="L94" s="252"/>
      <c r="M94" s="252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6.149999999999999" customHeight="1" x14ac:dyDescent="0.2">
      <c r="B96" s="75" t="str">
        <f>IF(C35="Mor","Far/medmor afholder følgende antal orlovsuger og dage med løn","Mor afholder følgende antal orlovsuger og dage med løn")</f>
        <v>Mor afholder følgende antal orlovsuger og dage med løn</v>
      </c>
      <c r="C96" s="77"/>
      <c r="D96" s="77"/>
      <c r="E96" s="127"/>
      <c r="F96" s="145"/>
      <c r="G96" s="77" t="s">
        <v>35</v>
      </c>
      <c r="H96" s="33"/>
      <c r="I96" s="77" t="s">
        <v>22</v>
      </c>
      <c r="J96" s="77"/>
      <c r="K96" s="114"/>
      <c r="L96" s="114"/>
      <c r="M96" s="114"/>
      <c r="N96" s="31"/>
    </row>
    <row r="97" spans="2:14" ht="5.0999999999999996" customHeight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t="15.75" customHeight="1" x14ac:dyDescent="0.2">
      <c r="B98" s="75" t="str">
        <f>IF(C35="Mor","Far/medmor afholder følgende antal orlovsuger og dage uden løn","Mor afholder følgende antal orlovsuger og dage uden løn")</f>
        <v>Mor afholder følgende antal orlovsuger og dage uden løn</v>
      </c>
      <c r="C98" s="77"/>
      <c r="D98" s="77"/>
      <c r="E98" s="114"/>
      <c r="F98" s="145"/>
      <c r="G98" s="77" t="s">
        <v>35</v>
      </c>
      <c r="H98" s="33"/>
      <c r="I98" s="77" t="s">
        <v>22</v>
      </c>
      <c r="J98" s="114"/>
      <c r="K98" s="114"/>
      <c r="L98" s="114"/>
      <c r="M98" s="114"/>
      <c r="N98" s="31"/>
    </row>
    <row r="99" spans="2:14" ht="5.0999999999999996" customHeight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t="14.45" customHeight="1" x14ac:dyDescent="0.2">
      <c r="B100" s="75" t="str">
        <f>IF(C35="Mor","Far/medmor overfører følgende antal orlovsuger og dage til mor","Mor overfører følgende antal orlovsuger og dage til far/medmor")</f>
        <v>Mor overfører følgende antal orlovsuger og dage til far/medmor</v>
      </c>
      <c r="C100" s="77"/>
      <c r="D100" s="77"/>
      <c r="E100" s="114"/>
      <c r="F100" s="145"/>
      <c r="G100" s="77" t="s">
        <v>35</v>
      </c>
      <c r="H100" s="33"/>
      <c r="I100" s="77" t="s">
        <v>22</v>
      </c>
      <c r="J100" s="77"/>
      <c r="K100" s="82"/>
      <c r="L100" s="114"/>
      <c r="M100" s="114"/>
      <c r="N100" s="31"/>
    </row>
    <row r="101" spans="2:14" ht="5.0999999999999996" customHeight="1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9000000000000004" customHeight="1" x14ac:dyDescent="0.2"/>
    <row r="103" spans="2:14" ht="14.25" x14ac:dyDescent="0.2">
      <c r="B103" s="233" t="s">
        <v>209</v>
      </c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5"/>
    </row>
    <row r="104" spans="2:14" x14ac:dyDescent="0.2">
      <c r="B104" s="236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8"/>
    </row>
    <row r="105" spans="2:14" x14ac:dyDescent="0.2">
      <c r="B105" s="239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1"/>
    </row>
    <row r="106" spans="2:14" x14ac:dyDescent="0.2">
      <c r="B106" s="239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1"/>
    </row>
    <row r="107" spans="2:14" x14ac:dyDescent="0.2">
      <c r="B107" s="239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1"/>
    </row>
    <row r="108" spans="2:14" x14ac:dyDescent="0.2">
      <c r="B108" s="239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1"/>
    </row>
    <row r="109" spans="2:14" x14ac:dyDescent="0.2">
      <c r="B109" s="239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1"/>
    </row>
    <row r="110" spans="2:14" x14ac:dyDescent="0.2">
      <c r="B110" s="242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4"/>
    </row>
    <row r="112" spans="2:14" ht="14.25" x14ac:dyDescent="0.2">
      <c r="B112" s="253" t="s">
        <v>253</v>
      </c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</row>
    <row r="113" spans="2:19" ht="14.25" x14ac:dyDescent="0.2">
      <c r="B113" s="253" t="s">
        <v>254</v>
      </c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</row>
    <row r="114" spans="2:19" ht="14.25" x14ac:dyDescent="0.2">
      <c r="B114" s="245" t="e">
        <f>VLOOKUP(D14,' område niveau 3'!A4:H23,7,FALSE)</f>
        <v>#N/A</v>
      </c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141"/>
      <c r="N114" s="141"/>
      <c r="P114" s="3"/>
      <c r="Q114" s="3" t="s">
        <v>221</v>
      </c>
    </row>
    <row r="115" spans="2:19" x14ac:dyDescent="0.2">
      <c r="P115">
        <v>2023</v>
      </c>
      <c r="Q115">
        <v>2024</v>
      </c>
      <c r="R115">
        <v>2025</v>
      </c>
    </row>
    <row r="116" spans="2:19" x14ac:dyDescent="0.2">
      <c r="P116" s="4">
        <v>44927</v>
      </c>
      <c r="Q116" s="4">
        <v>45292</v>
      </c>
      <c r="R116" s="4">
        <v>45658</v>
      </c>
      <c r="S116" t="s">
        <v>142</v>
      </c>
    </row>
    <row r="117" spans="2:19" x14ac:dyDescent="0.2">
      <c r="P117" s="4">
        <v>45022</v>
      </c>
      <c r="Q117" s="4">
        <v>45379</v>
      </c>
      <c r="R117" s="4">
        <v>45764</v>
      </c>
      <c r="S117" t="s">
        <v>143</v>
      </c>
    </row>
    <row r="118" spans="2:19" x14ac:dyDescent="0.2">
      <c r="P118" s="4">
        <v>45023</v>
      </c>
      <c r="Q118" s="4">
        <v>45380</v>
      </c>
      <c r="R118" s="4">
        <v>45765</v>
      </c>
      <c r="S118" t="s">
        <v>144</v>
      </c>
    </row>
    <row r="119" spans="2:19" x14ac:dyDescent="0.2">
      <c r="P119" s="4">
        <v>45026</v>
      </c>
      <c r="Q119" s="4">
        <v>45383</v>
      </c>
      <c r="R119" s="4">
        <v>45768</v>
      </c>
      <c r="S119" t="s">
        <v>145</v>
      </c>
    </row>
    <row r="120" spans="2:19" x14ac:dyDescent="0.2">
      <c r="P120" s="4">
        <v>45051</v>
      </c>
      <c r="Q120" s="4">
        <v>45421</v>
      </c>
      <c r="R120" s="4">
        <v>45806</v>
      </c>
      <c r="S120" t="s">
        <v>147</v>
      </c>
    </row>
    <row r="121" spans="2:19" x14ac:dyDescent="0.2">
      <c r="P121" s="4">
        <v>45064</v>
      </c>
      <c r="Q121" s="4">
        <v>45432</v>
      </c>
      <c r="R121" s="4">
        <v>45817</v>
      </c>
      <c r="S121" t="s">
        <v>148</v>
      </c>
    </row>
    <row r="122" spans="2:19" x14ac:dyDescent="0.2">
      <c r="P122" s="4">
        <v>45075</v>
      </c>
      <c r="Q122" s="4">
        <v>45651</v>
      </c>
      <c r="R122" s="4">
        <v>46016</v>
      </c>
      <c r="S122" t="s">
        <v>149</v>
      </c>
    </row>
    <row r="123" spans="2:19" x14ac:dyDescent="0.2">
      <c r="P123" s="4">
        <v>45285</v>
      </c>
      <c r="Q123" s="4">
        <v>45652</v>
      </c>
      <c r="R123" s="4">
        <v>46017</v>
      </c>
      <c r="S123" t="s">
        <v>150</v>
      </c>
    </row>
    <row r="124" spans="2:19" x14ac:dyDescent="0.2">
      <c r="P124" s="4">
        <v>45286</v>
      </c>
    </row>
  </sheetData>
  <sheetProtection algorithmName="SHA-512" hashValue="OsrybeS6py5d/gom/elEZ/QtJjpF8AfBWKNl3HhYxji7bwYisbmSDdi0JXQQWLLDvVHDNKhEg/w/W+NafEnEnA==" saltValue="Yk5EguSygMSAapcKJnpCXg==" spinCount="100000" sheet="1" selectLockedCells="1"/>
  <mergeCells count="36">
    <mergeCell ref="B103:N103"/>
    <mergeCell ref="B104:N110"/>
    <mergeCell ref="B112:N112"/>
    <mergeCell ref="B113:N113"/>
    <mergeCell ref="B114:L114"/>
    <mergeCell ref="B94:D94"/>
    <mergeCell ref="E94:M94"/>
    <mergeCell ref="B66:N66"/>
    <mergeCell ref="B67:D67"/>
    <mergeCell ref="B70:N70"/>
    <mergeCell ref="B72:D72"/>
    <mergeCell ref="B74:D74"/>
    <mergeCell ref="B76:D76"/>
    <mergeCell ref="B78:N78"/>
    <mergeCell ref="B80:N80"/>
    <mergeCell ref="B85:N87"/>
    <mergeCell ref="B89:N89"/>
    <mergeCell ref="J91:K91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D18:J18"/>
    <mergeCell ref="D2:J2"/>
    <mergeCell ref="B3:M4"/>
    <mergeCell ref="D5:J5"/>
    <mergeCell ref="D14:J14"/>
    <mergeCell ref="D16:J16"/>
  </mergeCells>
  <dataValidations count="23">
    <dataValidation type="list" allowBlank="1" showInputMessage="1" showErrorMessage="1" sqref="B72:D72 B74:D74 B76:D76" xr:uid="{03BD2B70-634A-4272-8ADC-BBA1A43675D8}">
      <formula1>$S$12:$S$14</formula1>
    </dataValidation>
    <dataValidation type="list" allowBlank="1" showInputMessage="1" showErrorMessage="1" sqref="J15 J17 B79:D79 B59:D60" xr:uid="{6AF29410-8EF4-4F6E-9633-E23ABFA58F44}">
      <formula1>#REF!</formula1>
    </dataValidation>
    <dataValidation showDropDown="1" showInputMessage="1" showErrorMessage="1" sqref="N18:N19 D18 J19" xr:uid="{CCFC37DD-BE16-4B46-BEDD-4E243E80471D}"/>
    <dataValidation allowBlank="1" showInputMessage="1" showErrorMessage="1" errorTitle="Skal skrives som dd-mm-åå" sqref="E22:G22" xr:uid="{F9D78CE0-FD33-41DA-880B-91089270F5E5}"/>
    <dataValidation type="custom" allowBlank="1" showInputMessage="1" showErrorMessage="1" errorTitle="Angiv færre antal uger." error="Hvis Far/medmor: 2 uger" sqref="F37" xr:uid="{2DEB582B-3C4A-417A-A5CD-99BA5D1EF8C8}">
      <formula1>IF(C35="Far/medmor",F37&lt;=2)</formula1>
    </dataValidation>
    <dataValidation type="whole" allowBlank="1" showInputMessage="1" showErrorMessage="1" error="Maksimum 6 dage._x000a_Alt over 6 dage skal skrives som hele uger" prompt="Alt over 6 dage skal skrives som hele uger" sqref="H40 H42:H43" xr:uid="{7B982606-A5A8-4B81-BD53-1EF3B1786E9C}">
      <formula1>0</formula1>
      <formula2>6</formula2>
    </dataValidation>
    <dataValidation type="whole" allowBlank="1" showInputMessage="1" showErrorMessage="1" errorTitle="Max. antal uge er 6" error="Max. antal uge er 6" sqref="F40 F42:F43" xr:uid="{9B9A46D5-EE1F-482D-8766-FE1193B5541C}">
      <formula1>0</formula1>
      <formula2>C40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B4EAD3E3-A7E5-4C8F-8F18-E412A3055BF4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2F545DF0-CB8D-4A83-ABB8-995D33F582B7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1EAA970F-CF8D-40FF-9A2B-F032A839C0F6}">
      <formula1>G1048473</formula1>
    </dataValidation>
    <dataValidation type="list" allowBlank="1" showDropDown="1" showInputMessage="1" showErrorMessage="1" sqref="C35:E35" xr:uid="{4A86D21F-DE37-4EAE-AC60-7AD589FA6365}">
      <formula1>$S$9:$S$10</formula1>
    </dataValidation>
    <dataValidation type="custom" allowBlank="1" showInputMessage="1" showErrorMessage="1" errorTitle="Angiv færre antal uger." error="Hvis Far/medmor: max 23 uger" sqref="F39" xr:uid="{0024A890-642A-4B0D-B5FD-20A6A4719F52}">
      <formula1>IF(C35="Far/medmor",F39&lt;=23)</formula1>
    </dataValidation>
    <dataValidation type="custom" allowBlank="1" showInputMessage="1" showErrorMessage="1" errorTitle="Angiv færre antal uger." error="Hvis Far/medmor: 6 uger" sqref="F41" xr:uid="{ABA5E874-9880-4421-B455-6E1360CD2ECC}">
      <formula1>IF(C35="Mor",F41&lt;=2,F41&lt;=6)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5F8BAD10-B802-4102-A980-AAF8C2217EE1}">
      <formula1>D22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3" xr:uid="{C6E9DC0E-CA23-4FA7-9C4E-60669BE69216}">
      <formula1>IF(AND(C40="Mor",F46=2),F63&lt;=11,F63&lt;=13)</formula1>
    </dataValidation>
    <dataValidation allowBlank="1" showInputMessage="1" showErrorMessage="1" prompt="Alt over 6 dage skal angives som hele uger." sqref="H58 H67 H63" xr:uid="{4FCA81F1-D89A-4E1A-B9F4-C1CEB2925F1F}"/>
    <dataValidation type="whole" allowBlank="1" showInputMessage="1" showErrorMessage="1" error="Maksimum 6 dage._x000a_Alt over 6 dage skal skrives som hele uger" prompt="Alt over 6 dage skal angives som hele uger." sqref="H37 H39 H41" xr:uid="{5F4094F6-1DA1-4694-B10B-C373EAF1CC52}">
      <formula1>0</formula1>
      <formula2>6</formula2>
    </dataValidation>
    <dataValidation allowBlank="1" showInputMessage="1" showErrorMessage="1" prompt="Indtast dato adskilt af bindestreger. Fx 02-08-2022" sqref="K39 K58 K67 K63" xr:uid="{F1A8A71C-A6E8-4CB9-ADDA-72B6FCC81B9C}"/>
    <dataValidation type="list" allowBlank="1" showInputMessage="1" showErrorMessage="1" sqref="E94:M94" xr:uid="{5F9662B6-708F-49EF-A1D8-DCEEBB436106}">
      <formula1>$S$16:$S$19</formula1>
    </dataValidation>
    <dataValidation type="date" operator="greaterThanOrEqual" allowBlank="1" showInputMessage="1" showErrorMessage="1" errorTitle="Skal skrives som dd-mm-åå" error="Indtast fødselsdato der er senere end den 01-05-2024." sqref="D22" xr:uid="{D0C5CB6F-7614-4DEE-857B-F5356662ED52}">
      <formula1>45413</formula1>
    </dataValidation>
    <dataValidation type="custom" allowBlank="1" showInputMessage="1" showErrorMessage="1" sqref="P37" xr:uid="{33590011-AA63-4978-9841-317E99B6E9AE}">
      <formula1>IF(C35="Mor",20,2)</formula1>
    </dataValidation>
    <dataValidation type="list" allowBlank="1" showDropDown="1" showInputMessage="1" showErrorMessage="1" errorTitle="Angiv 8 eller 14 uger." error="Angiv 8 eller 14 uger." sqref="F67" xr:uid="{C342AEE2-1EC3-44D2-8720-885960F91C4A}">
      <formula1>$S$67:$S$68</formula1>
    </dataValidation>
    <dataValidation type="list" allowBlank="1" showInputMessage="1" showErrorMessage="1" sqref="B58" xr:uid="{049A4695-AADC-438A-ADC7-56C9EE3B6E09}">
      <formula1>$S$51:$S$53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20481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0481" r:id="rId4"/>
      </mc:Fallback>
    </mc:AlternateContent>
    <mc:AlternateContent xmlns:mc="http://schemas.openxmlformats.org/markup-compatibility/2006">
      <mc:Choice Requires="x14">
        <oleObject progId="Visio.Drawing.15" shapeId="20482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20482" r:id="rId6"/>
      </mc:Fallback>
    </mc:AlternateContent>
    <mc:AlternateContent xmlns:mc="http://schemas.openxmlformats.org/markup-compatibility/2006">
      <mc:Choice Requires="x14">
        <oleObject progId="Visio.Drawing.15" shapeId="20483" r:id="rId8">
          <objectPr defaultSize="0" autoPict="0" r:id="rId9">
            <anchor moveWithCells="1">
              <from>
                <xdr:col>1</xdr:col>
                <xdr:colOff>390525</xdr:colOff>
                <xdr:row>51</xdr:row>
                <xdr:rowOff>66675</xdr:rowOff>
              </from>
              <to>
                <xdr:col>1</xdr:col>
                <xdr:colOff>1295400</xdr:colOff>
                <xdr:row>52</xdr:row>
                <xdr:rowOff>409575</xdr:rowOff>
              </to>
            </anchor>
          </objectPr>
        </oleObject>
      </mc:Choice>
      <mc:Fallback>
        <oleObject progId="Visio.Drawing.15" shapeId="20483" r:id="rId8"/>
      </mc:Fallback>
    </mc:AlternateContent>
    <mc:AlternateContent xmlns:mc="http://schemas.openxmlformats.org/markup-compatibility/2006">
      <mc:Choice Requires="x14">
        <oleObject progId="Visio.Drawing.15" shapeId="20484" r:id="rId10">
          <objectPr defaultSize="0" autoPict="0" r:id="rId11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20484" r:id="rId10"/>
      </mc:Fallback>
    </mc:AlternateContent>
    <mc:AlternateContent xmlns:mc="http://schemas.openxmlformats.org/markup-compatibility/2006">
      <mc:Choice Requires="x14">
        <oleObject progId="Visio.Drawing.15" shapeId="20485" r:id="rId12">
          <objectPr defaultSize="0" autoPict="0" r:id="rId11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20485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9B25A0F-614C-45B6-A43D-0E0F202C3A70}">
          <x14:formula1>
            <xm:f>' område niveau 3'!$A$3:$A$23</xm:f>
          </x14:formula1>
          <xm:sqref>D14</xm:sqref>
        </x14:dataValidation>
        <x14:dataValidation type="list" allowBlank="1" showInputMessage="1" showErrorMessage="1" xr:uid="{8E4E6BA7-BFDB-44C1-A2DE-F5BA35982EB6}">
          <x14:formula1>
            <xm:f>' område niveau 3'!$H$25:$H$87</xm:f>
          </x14:formula1>
          <xm:sqref>D16:J16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/>
  <dimension ref="A2:H28"/>
  <sheetViews>
    <sheetView workbookViewId="0">
      <selection activeCell="B18" sqref="B18"/>
    </sheetView>
  </sheetViews>
  <sheetFormatPr defaultRowHeight="12.75" x14ac:dyDescent="0.2"/>
  <cols>
    <col min="4" max="7" width="10.140625" bestFit="1" customWidth="1"/>
  </cols>
  <sheetData>
    <row r="2" spans="4:8" x14ac:dyDescent="0.2">
      <c r="E2" s="4">
        <v>43567</v>
      </c>
      <c r="F2" s="4">
        <v>43579</v>
      </c>
      <c r="G2">
        <f>NETWORKDAYS(E2,F2,D6:E14)</f>
        <v>6</v>
      </c>
      <c r="H2" s="3" t="s">
        <v>36</v>
      </c>
    </row>
    <row r="3" spans="4:8" x14ac:dyDescent="0.2">
      <c r="E3" s="4">
        <v>43600</v>
      </c>
      <c r="F3">
        <v>7</v>
      </c>
      <c r="G3" s="4">
        <f>WORKDAY(E3,F3,D6:E14)</f>
        <v>43612</v>
      </c>
      <c r="H3" s="3" t="s">
        <v>37</v>
      </c>
    </row>
    <row r="5" spans="4:8" x14ac:dyDescent="0.2">
      <c r="D5">
        <v>2019</v>
      </c>
      <c r="E5">
        <v>2020</v>
      </c>
      <c r="F5">
        <v>2021</v>
      </c>
    </row>
    <row r="6" spans="4:8" x14ac:dyDescent="0.2">
      <c r="D6" s="4">
        <v>43466</v>
      </c>
      <c r="E6" s="4">
        <v>43831</v>
      </c>
      <c r="F6" s="4">
        <v>44197</v>
      </c>
      <c r="G6" t="s">
        <v>142</v>
      </c>
    </row>
    <row r="7" spans="4:8" x14ac:dyDescent="0.2">
      <c r="D7" s="4">
        <v>43573</v>
      </c>
      <c r="E7" s="4">
        <v>43930</v>
      </c>
      <c r="F7" s="4">
        <v>44287</v>
      </c>
      <c r="G7" t="s">
        <v>143</v>
      </c>
    </row>
    <row r="8" spans="4:8" x14ac:dyDescent="0.2">
      <c r="D8" s="4">
        <v>43574</v>
      </c>
      <c r="E8" s="4">
        <v>43931</v>
      </c>
      <c r="F8" s="4">
        <v>44288</v>
      </c>
      <c r="G8" t="s">
        <v>144</v>
      </c>
    </row>
    <row r="9" spans="4:8" x14ac:dyDescent="0.2">
      <c r="D9" s="4">
        <v>43577</v>
      </c>
      <c r="E9" s="4">
        <v>43934</v>
      </c>
      <c r="F9" s="4">
        <v>44291</v>
      </c>
      <c r="G9" t="s">
        <v>145</v>
      </c>
    </row>
    <row r="10" spans="4:8" x14ac:dyDescent="0.2">
      <c r="D10" s="4">
        <v>43602</v>
      </c>
      <c r="E10" s="4">
        <v>43959</v>
      </c>
      <c r="F10" s="4">
        <v>44316</v>
      </c>
      <c r="G10" t="s">
        <v>146</v>
      </c>
    </row>
    <row r="11" spans="4:8" x14ac:dyDescent="0.2">
      <c r="D11" s="4">
        <v>43615</v>
      </c>
      <c r="E11" s="4">
        <v>43972</v>
      </c>
      <c r="F11" s="4">
        <v>44329</v>
      </c>
      <c r="G11" t="s">
        <v>147</v>
      </c>
    </row>
    <row r="12" spans="4:8" x14ac:dyDescent="0.2">
      <c r="D12" s="4">
        <v>43626</v>
      </c>
      <c r="E12" s="4">
        <v>43983</v>
      </c>
      <c r="F12" s="4">
        <v>44340</v>
      </c>
      <c r="G12" t="s">
        <v>148</v>
      </c>
    </row>
    <row r="13" spans="4:8" x14ac:dyDescent="0.2">
      <c r="D13" s="4">
        <v>43824</v>
      </c>
      <c r="E13" s="4">
        <v>44190</v>
      </c>
      <c r="F13" s="4"/>
      <c r="G13" t="s">
        <v>149</v>
      </c>
    </row>
    <row r="14" spans="4:8" x14ac:dyDescent="0.2">
      <c r="D14" s="4">
        <v>43825</v>
      </c>
      <c r="E14" s="4">
        <v>44191</v>
      </c>
      <c r="F14" s="4"/>
      <c r="G14" t="s">
        <v>150</v>
      </c>
    </row>
    <row r="18" spans="1:1" ht="15" x14ac:dyDescent="0.2">
      <c r="A18" s="11" t="s">
        <v>38</v>
      </c>
    </row>
    <row r="19" spans="1:1" ht="15" x14ac:dyDescent="0.2">
      <c r="A19" s="11" t="s">
        <v>39</v>
      </c>
    </row>
    <row r="20" spans="1:1" ht="15" x14ac:dyDescent="0.2">
      <c r="A20" s="11" t="s">
        <v>40</v>
      </c>
    </row>
    <row r="21" spans="1:1" ht="15" x14ac:dyDescent="0.2">
      <c r="A21" s="11" t="s">
        <v>41</v>
      </c>
    </row>
    <row r="22" spans="1:1" ht="15" x14ac:dyDescent="0.2">
      <c r="A22" s="11" t="s">
        <v>42</v>
      </c>
    </row>
    <row r="23" spans="1:1" ht="15" x14ac:dyDescent="0.2">
      <c r="A23" s="11" t="s">
        <v>43</v>
      </c>
    </row>
    <row r="24" spans="1:1" ht="15" x14ac:dyDescent="0.2">
      <c r="A24" s="11" t="s">
        <v>44</v>
      </c>
    </row>
    <row r="25" spans="1:1" ht="15" x14ac:dyDescent="0.2">
      <c r="A25" s="11" t="s">
        <v>45</v>
      </c>
    </row>
    <row r="26" spans="1:1" ht="15" x14ac:dyDescent="0.2">
      <c r="A26" s="11" t="s">
        <v>46</v>
      </c>
    </row>
    <row r="27" spans="1:1" ht="15" x14ac:dyDescent="0.2">
      <c r="A27" s="11" t="s">
        <v>47</v>
      </c>
    </row>
    <row r="28" spans="1:1" ht="15" x14ac:dyDescent="0.2">
      <c r="A28" s="12" t="s">
        <v>48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E2CCDB35576F842AD8B19214A57BC29" ma:contentTypeVersion="1" ma:contentTypeDescription="Opret et nyt dokument." ma:contentTypeScope="" ma:versionID="8979240ed9829d0347848a55d547671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771c543922ac300dcdb45e1d95f229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tartdato for planlægning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lutdato for planlægning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3B00D0E-0858-4948-8F25-A6E192E0B4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B39C174-53C8-4A19-86F7-A78EEF46C33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08B31B-675F-450E-B22B-7B41933FC5EE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10</vt:i4>
      </vt:variant>
      <vt:variant>
        <vt:lpstr>Navngivne områder</vt:lpstr>
      </vt:variant>
      <vt:variant>
        <vt:i4>10</vt:i4>
      </vt:variant>
    </vt:vector>
  </HeadingPairs>
  <TitlesOfParts>
    <vt:vector size="20" baseType="lpstr">
      <vt:lpstr>Barsel menu</vt:lpstr>
      <vt:lpstr>Mor</vt:lpstr>
      <vt:lpstr>Far</vt:lpstr>
      <vt:lpstr>Medmor</vt:lpstr>
      <vt:lpstr>Soloforældre Mor</vt:lpstr>
      <vt:lpstr>Soloforældre Far</vt:lpstr>
      <vt:lpstr>Flerlinge mor</vt:lpstr>
      <vt:lpstr>Flerlinge far-medmor</vt:lpstr>
      <vt:lpstr>Ark1</vt:lpstr>
      <vt:lpstr> område niveau 3</vt:lpstr>
      <vt:lpstr>' område niveau 3'!aco</vt:lpstr>
      <vt:lpstr>' område niveau 3'!afdelinger</vt:lpstr>
      <vt:lpstr>' område niveau 3'!området</vt:lpstr>
      <vt:lpstr>Far!Udskriftsområde</vt:lpstr>
      <vt:lpstr>'Flerlinge far-medmor'!Udskriftsområde</vt:lpstr>
      <vt:lpstr>'Flerlinge mor'!Udskriftsområde</vt:lpstr>
      <vt:lpstr>Medmor!Udskriftsområde</vt:lpstr>
      <vt:lpstr>Mor!Udskriftsområde</vt:lpstr>
      <vt:lpstr>'Soloforældre Far'!Udskriftsområde</vt:lpstr>
      <vt:lpstr>'Soloforældre Mor'!Udskriftsområde</vt:lpstr>
    </vt:vector>
  </TitlesOfParts>
  <Company>Region Sjælland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Charlotte Michala Schwalm Weichel</dc:creator>
  <cp:lastModifiedBy>Charlotte Michala Schwalm Weichel</cp:lastModifiedBy>
  <cp:lastPrinted>2023-03-03T09:22:05Z</cp:lastPrinted>
  <dcterms:created xsi:type="dcterms:W3CDTF">2008-02-26T12:47:03Z</dcterms:created>
  <dcterms:modified xsi:type="dcterms:W3CDTF">2024-10-07T06:28:04Z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0x0101002E2CCDB35576F842AD8B19214A57BC29</vt:lpwstr>
  </property>
  <property fmtid="{D5CDD505-2E9C-101B-9397-08002B2CF9AE}" pid="3" name="_dlc_DocIdItemGuid">
    <vt:lpwstr>aa65ba58-b1f5-47c7-b170-09bef513d95a</vt:lpwstr>
  </property>
</Properties>
</file>