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Denne_projektmappe" defaultThemeVersion="124226"/>
  <mc:AlternateContent xmlns:mc="http://schemas.openxmlformats.org/markup-compatibility/2006">
    <mc:Choice Requires="x15">
      <x15ac:absPath xmlns:x15ac="http://schemas.microsoft.com/office/spreadsheetml/2010/11/ac" url="\\regsj.intern\homedir$\c\cweic\"/>
    </mc:Choice>
  </mc:AlternateContent>
  <xr:revisionPtr revIDLastSave="0" documentId="8_{3C56A3EA-E4F9-4290-BE26-115D5B74E73C}" xr6:coauthVersionLast="47" xr6:coauthVersionMax="47" xr10:uidLastSave="{00000000-0000-0000-0000-000000000000}"/>
  <workbookProtection workbookAlgorithmName="SHA-512" workbookHashValue="uHGGs6SZAk7/9Hc7FhASrOLT5aSEAfn9YZ5joIHqCUs/2vcidvmeG3ioREuyxM/KftuboRDitKRhL0q/I+4s0g==" workbookSaltValue="9mMYgIytRQWX0qjxI51gHg==" workbookSpinCount="100000" lockStructure="1"/>
  <bookViews>
    <workbookView xWindow="-120" yWindow="-120" windowWidth="29040" windowHeight="15840" xr2:uid="{00000000-000D-0000-FFFF-FFFF00000000}"/>
  </bookViews>
  <sheets>
    <sheet name="Barselsaftale" sheetId="1" r:id="rId1"/>
    <sheet name="Ark1" sheetId="6" state="hidden" r:id="rId2"/>
    <sheet name="Ark2" sheetId="4" state="hidden" r:id="rId3"/>
    <sheet name=" område niveau 3" sheetId="8" state="hidden" r:id="rId4"/>
  </sheets>
  <externalReferences>
    <externalReference r:id="rId5"/>
    <externalReference r:id="rId6"/>
  </externalReferences>
  <definedNames>
    <definedName name="aco" localSheetId="3">' område niveau 3'!$A$26:$A$55</definedName>
    <definedName name="aco">#REF!</definedName>
    <definedName name="afdeling" localSheetId="3">#REF!</definedName>
    <definedName name="afdeling">#REF!</definedName>
    <definedName name="afdelinger" localSheetId="3">' område niveau 3'!$A$26:$A$55</definedName>
    <definedName name="afdelinger">#REF!</definedName>
    <definedName name="afløning" localSheetId="3">#REF!</definedName>
    <definedName name="afløning">#REF!</definedName>
    <definedName name="afsnit">'[1] område'!$B$24:$B$76</definedName>
    <definedName name="aftale" localSheetId="3">[2]Ark2!$A$9:$A$10</definedName>
    <definedName name="aftale">[2]Ark2!$A$9:$A$10</definedName>
    <definedName name="aktivitet" localSheetId="3">[2]Ark2!$A$6:$A$7</definedName>
    <definedName name="aktivitet">[2]Ark2!$A$6:$A$7</definedName>
    <definedName name="ansættelsesforhold" localSheetId="3">[2]Ark2!$A$1:$A$3</definedName>
    <definedName name="ansættelsesforhold">[2]Ark2!$A$1:$A$3</definedName>
    <definedName name="attester">[2]Ark2!$N$2:$N$5</definedName>
    <definedName name="basis" localSheetId="3">#REF!</definedName>
    <definedName name="basis">#REF!</definedName>
    <definedName name="basis2" localSheetId="3">#REF!</definedName>
    <definedName name="basis2">#REF!</definedName>
    <definedName name="begrundelse">[2]Ark2!$L$27:$L$30</definedName>
    <definedName name="dækning">'[2]TR FTR AMIR'!$A$2:$A$1191</definedName>
    <definedName name="fratrædelse" localSheetId="3">[2]Ark2!$M$1:$M$11</definedName>
    <definedName name="fratrædelse">[2]Ark2!$M$1:$M$11</definedName>
    <definedName name="funktion">'[2]TR FTR AMIR'!$I$31:$I$397</definedName>
    <definedName name="geografi">[2]Ark2!$O$1:$O$122</definedName>
    <definedName name="Header" localSheetId="3">#REF!</definedName>
    <definedName name="Header">#REF!</definedName>
    <definedName name="individuel">[2]Ark2!$P$3:$P$576</definedName>
    <definedName name="Inst">'[1] område'!$A$24:$A$53</definedName>
    <definedName name="institutioner" localSheetId="3">#REF!</definedName>
    <definedName name="institutioner">#REF!</definedName>
    <definedName name="ja" localSheetId="3">[2]Ark2!$E$1:$E$2</definedName>
    <definedName name="ja">[2]Ark2!$E$1:$E$2</definedName>
    <definedName name="janej">[2]Ark2!$M$27:$M$28</definedName>
    <definedName name="los" localSheetId="3">#REF!</definedName>
    <definedName name="los">#REF!</definedName>
    <definedName name="makreds">[2]Ark2!$C$12:$C$16</definedName>
    <definedName name="nummer" localSheetId="3">#REF!</definedName>
    <definedName name="nummer">#REF!</definedName>
    <definedName name="område" localSheetId="3">#REF!</definedName>
    <definedName name="område">#REF!</definedName>
    <definedName name="område2" localSheetId="3">#REF!</definedName>
    <definedName name="område2">#REF!</definedName>
    <definedName name="områdeB" localSheetId="3">#REF!</definedName>
    <definedName name="områdeB">#REF!</definedName>
    <definedName name="området" localSheetId="3">' område niveau 3'!$A$5:$A$25</definedName>
    <definedName name="området">#REF!</definedName>
    <definedName name="orlov" localSheetId="3">[2]Ark2!$L$1:$L$7</definedName>
    <definedName name="orlov">[2]Ark2!$L$1:$L$7</definedName>
    <definedName name="person" localSheetId="3">#REF!</definedName>
    <definedName name="person">#REF!</definedName>
    <definedName name="RawData" localSheetId="3">#REF!</definedName>
    <definedName name="RawData">#REF!</definedName>
    <definedName name="RawHeader" localSheetId="3">#REF!</definedName>
    <definedName name="RawHeader">#REF!</definedName>
    <definedName name="rolle">'[2]TR FTR AMIR'!$O$31:$O$41</definedName>
    <definedName name="skattekort" localSheetId="3">#REF!</definedName>
    <definedName name="skattekort">#REF!</definedName>
    <definedName name="Sprogkrav">[2]Ark2!$E$5:$E$7</definedName>
    <definedName name="stillinger">[2]stillinger!$A$2:$C$428</definedName>
    <definedName name="tillæg" localSheetId="3">[2]Ark2!$F$1:$F$3</definedName>
    <definedName name="tillæg">[2]Ark2!$F$1:$F$3</definedName>
    <definedName name="trin" localSheetId="3">[2]Ark2!$G$1:$G$2</definedName>
    <definedName name="trin">[2]Ark2!$G$1:$G$2</definedName>
    <definedName name="_xlnm.Print_Area" localSheetId="0">Barselsaftale!$A$1:$N$89</definedName>
    <definedName name="vagttype" localSheetId="3">[2]Ark2!$C$1:$C$6</definedName>
    <definedName name="vagttype">[2]Ark2!$C$1:$C$6</definedName>
    <definedName name="årsag" localSheetId="3">[2]Ark2!$H$1:$H$15</definedName>
    <definedName name="årsag">[2]Ark2!$H$1:$H$15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8" i="1" l="1"/>
  <c r="T46" i="1"/>
  <c r="T44" i="1"/>
  <c r="B56" i="8" l="1"/>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B74" i="8"/>
  <c r="C74" i="8"/>
  <c r="D74" i="8"/>
  <c r="B75" i="8"/>
  <c r="C75" i="8"/>
  <c r="D75" i="8"/>
  <c r="B76" i="8"/>
  <c r="C76" i="8"/>
  <c r="D76" i="8"/>
  <c r="B77" i="8"/>
  <c r="C77" i="8"/>
  <c r="D77" i="8"/>
  <c r="B27" i="8"/>
  <c r="C27" i="8"/>
  <c r="D27" i="8"/>
  <c r="B28" i="8"/>
  <c r="C28" i="8"/>
  <c r="D28" i="8"/>
  <c r="B29" i="8"/>
  <c r="C29" i="8"/>
  <c r="D29" i="8"/>
  <c r="B30" i="8"/>
  <c r="C30" i="8"/>
  <c r="D30" i="8"/>
  <c r="B31" i="8"/>
  <c r="C31" i="8"/>
  <c r="D31" i="8"/>
  <c r="B32" i="8"/>
  <c r="C32" i="8"/>
  <c r="D32" i="8"/>
  <c r="B33" i="8"/>
  <c r="C33" i="8"/>
  <c r="D33" i="8"/>
  <c r="B34" i="8"/>
  <c r="C34" i="8"/>
  <c r="D34" i="8"/>
  <c r="B35" i="8"/>
  <c r="C35" i="8"/>
  <c r="D35" i="8"/>
  <c r="B36" i="8"/>
  <c r="C36" i="8"/>
  <c r="D36" i="8"/>
  <c r="B37" i="8"/>
  <c r="C37" i="8"/>
  <c r="D37" i="8"/>
  <c r="B38" i="8"/>
  <c r="C38" i="8"/>
  <c r="D38" i="8"/>
  <c r="B39" i="8"/>
  <c r="C39" i="8"/>
  <c r="D39" i="8"/>
  <c r="B40" i="8"/>
  <c r="C40" i="8"/>
  <c r="D40" i="8"/>
  <c r="B41" i="8"/>
  <c r="C41" i="8"/>
  <c r="D41" i="8"/>
  <c r="B42" i="8"/>
  <c r="C42" i="8"/>
  <c r="D42" i="8"/>
  <c r="B43" i="8"/>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G49" i="1" l="1"/>
  <c r="G47" i="1"/>
  <c r="G45" i="1"/>
  <c r="G43" i="1"/>
  <c r="E45" i="1" l="1"/>
  <c r="A2" i="8" l="1"/>
  <c r="A1" i="8" l="1"/>
  <c r="D26" i="8"/>
  <c r="C26" i="8"/>
  <c r="B26" i="8"/>
  <c r="F3" i="8"/>
  <c r="G3" i="8" s="1"/>
  <c r="F2" i="8"/>
  <c r="G2" i="8" s="1"/>
  <c r="A56" i="8" l="1"/>
  <c r="A57" i="8"/>
  <c r="A58" i="8"/>
  <c r="A59" i="8"/>
  <c r="A60" i="8"/>
  <c r="A61" i="8"/>
  <c r="A62" i="8"/>
  <c r="A63" i="8"/>
  <c r="A64" i="8"/>
  <c r="A65" i="8"/>
  <c r="A66" i="8"/>
  <c r="A67" i="8"/>
  <c r="A68" i="8"/>
  <c r="A69" i="8"/>
  <c r="A70" i="8"/>
  <c r="A71" i="8"/>
  <c r="A72" i="8"/>
  <c r="A73" i="8"/>
  <c r="A74" i="8"/>
  <c r="A75" i="8"/>
  <c r="A76" i="8"/>
  <c r="A77" i="8"/>
  <c r="F1" i="8"/>
  <c r="G1" i="8" s="1"/>
  <c r="B89" i="1" s="1"/>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26" i="8"/>
  <c r="E49" i="1" l="1"/>
  <c r="E47" i="1"/>
  <c r="E43" i="1"/>
  <c r="G3" i="6" l="1"/>
  <c r="G2" i="6"/>
  <c r="Q22" i="1"/>
  <c r="S22" i="1" s="1"/>
  <c r="S18" i="1" l="1"/>
  <c r="C28" i="1" s="1"/>
  <c r="K30" i="1"/>
  <c r="AD32" i="1" l="1"/>
  <c r="AC41" i="1"/>
  <c r="B58" i="1"/>
  <c r="AD30" i="1"/>
  <c r="U30" i="1"/>
  <c r="P37" i="1"/>
  <c r="Q36" i="1" l="1"/>
  <c r="M30" i="1" s="1"/>
  <c r="K32" i="1" s="1"/>
  <c r="I43" i="1"/>
  <c r="V93" i="1" l="1"/>
  <c r="W93" i="1"/>
  <c r="U32" i="1" l="1"/>
  <c r="E67" i="1"/>
  <c r="C32" i="1"/>
  <c r="C30" i="1"/>
  <c r="Q18" i="1"/>
  <c r="R22" i="1" l="1"/>
  <c r="M69" i="1"/>
  <c r="I45" i="1" l="1"/>
  <c r="I49" i="1"/>
  <c r="I47" i="1"/>
  <c r="C6" i="4" l="1"/>
  <c r="A6" i="4"/>
  <c r="B6" i="4" s="1"/>
  <c r="M32" i="1" l="1"/>
  <c r="D6" i="4"/>
  <c r="C7" i="4" s="1"/>
  <c r="D7" i="4" s="1"/>
  <c r="C8" i="4" s="1"/>
  <c r="D8" i="4" s="1"/>
  <c r="Q30" i="1"/>
  <c r="Q32" i="1" s="1"/>
  <c r="K34" i="1" l="1"/>
  <c r="Q34" i="1" s="1"/>
  <c r="K43" i="1" l="1"/>
  <c r="T43" i="1" s="1"/>
  <c r="S43" i="1" s="1"/>
  <c r="M34" i="1"/>
  <c r="R43" i="1" l="1"/>
  <c r="M43" i="1" l="1"/>
  <c r="Q43" i="1" l="1"/>
  <c r="K45" i="1"/>
  <c r="T45" i="1" s="1"/>
  <c r="S45" i="1" s="1"/>
  <c r="R45" i="1" l="1"/>
  <c r="M45" i="1"/>
  <c r="K47" i="1" l="1"/>
  <c r="T47" i="1" s="1"/>
  <c r="S47" i="1" s="1"/>
  <c r="Q45" i="1"/>
  <c r="R47" i="1" l="1"/>
  <c r="M47" i="1" s="1"/>
  <c r="K49" i="1"/>
  <c r="T49" i="1" s="1"/>
  <c r="S49" i="1" s="1"/>
  <c r="M49" i="1"/>
  <c r="Q47" i="1"/>
  <c r="R49" i="1" l="1"/>
  <c r="Q49" i="1"/>
  <c r="Q52" i="1" s="1"/>
  <c r="K54" i="1" s="1"/>
  <c r="M54" i="1" s="1"/>
  <c r="Q54" i="1" l="1"/>
  <c r="K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Outlook</author>
  </authors>
  <commentList>
    <comment ref="G24" authorId="0" shapeId="0" xr:uid="{00000000-0006-0000-0000-000001000000}">
      <text>
        <r>
          <rPr>
            <b/>
            <sz val="8"/>
            <color indexed="81"/>
            <rFont val="Tahoma"/>
            <family val="2"/>
          </rPr>
          <t>Dato indtastes adsilt af bindestreger</t>
        </r>
        <r>
          <rPr>
            <sz val="8"/>
            <color indexed="81"/>
            <rFont val="Tahoma"/>
            <family val="2"/>
          </rPr>
          <t xml:space="preserve">
eks.: 01-01-19 eller 01-01-2019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Amir Gacic</author>
  </authors>
  <commentList>
    <comment ref="J4" authorId="0" shapeId="0" xr:uid="{00000000-0006-0000-0300-000001000000}">
      <text>
        <r>
          <rPr>
            <b/>
            <sz val="9"/>
            <color indexed="81"/>
            <rFont val="Tahoma"/>
            <family val="2"/>
          </rPr>
          <t>SU
Niveau 1-3
+
Udvidet Stab med  niveau 4</t>
        </r>
        <r>
          <rPr>
            <sz val="9"/>
            <color indexed="81"/>
            <rFont val="Tahoma"/>
            <family val="2"/>
          </rPr>
          <t xml:space="preserve">
</t>
        </r>
      </text>
    </comment>
  </commentList>
</comments>
</file>

<file path=xl/sharedStrings.xml><?xml version="1.0" encoding="utf-8"?>
<sst xmlns="http://schemas.openxmlformats.org/spreadsheetml/2006/main" count="2941" uniqueCount="460">
  <si>
    <t>HUSK</t>
  </si>
  <si>
    <t>Socialområdet</t>
  </si>
  <si>
    <t>Område</t>
  </si>
  <si>
    <t>Holbæk Sygehus</t>
  </si>
  <si>
    <t>Nykøbing Sygehus</t>
  </si>
  <si>
    <t>Psykiatrien</t>
  </si>
  <si>
    <t>Bakkegården</t>
  </si>
  <si>
    <t>Koncern HR</t>
  </si>
  <si>
    <t>Præhospital Center</t>
  </si>
  <si>
    <t>Koncern IT</t>
  </si>
  <si>
    <t>Koncern Økonomi</t>
  </si>
  <si>
    <t>Kofoedsminde</t>
  </si>
  <si>
    <t>Ledelsessekretariat</t>
  </si>
  <si>
    <t>Regional Udvikling</t>
  </si>
  <si>
    <t>Regionsrådet</t>
  </si>
  <si>
    <t>Medicoteknik</t>
  </si>
  <si>
    <t>Råd og nævn</t>
  </si>
  <si>
    <t>Psykiatriområdet</t>
  </si>
  <si>
    <t>Stevnsfortet</t>
  </si>
  <si>
    <t>Udvikling</t>
  </si>
  <si>
    <t>Økonomi</t>
  </si>
  <si>
    <t>*</t>
  </si>
  <si>
    <t>Instit./enhed/afdeling</t>
  </si>
  <si>
    <t>Cpr.nr.</t>
  </si>
  <si>
    <t>Navn</t>
  </si>
  <si>
    <t>*Hurtigst muligt efter fødslen at give afdelingsledelsen besked om fødselsdatoen.</t>
  </si>
  <si>
    <r>
      <t xml:space="preserve">*Senest </t>
    </r>
    <r>
      <rPr>
        <b/>
        <sz val="11"/>
        <color theme="0"/>
        <rFont val="Georgia"/>
        <family val="1"/>
      </rPr>
      <t>8 uger efter fødslen at give afdelingsledelsen besked om, hvornår arbejdet genoptages</t>
    </r>
    <r>
      <rPr>
        <b/>
        <sz val="10"/>
        <color theme="0"/>
        <rFont val="Georgia"/>
        <family val="1"/>
      </rPr>
      <t>.</t>
    </r>
  </si>
  <si>
    <t>Når barselsorlovens slutdato findes, regnes der først fra dagen efter faktisk fødsel</t>
  </si>
  <si>
    <t>Aftale om fravær ved fødsel og adoption</t>
  </si>
  <si>
    <t>Faktisk fødsel den</t>
  </si>
  <si>
    <t xml:space="preserve">jeg er </t>
  </si>
  <si>
    <t>Faderen</t>
  </si>
  <si>
    <t>uge</t>
  </si>
  <si>
    <t>Startdato:</t>
  </si>
  <si>
    <t>Slutdato:</t>
  </si>
  <si>
    <t>Moderen</t>
  </si>
  <si>
    <t>Fælles</t>
  </si>
  <si>
    <t>Forældreorlov uden løn (op til 32 uge)</t>
  </si>
  <si>
    <t xml:space="preserve">Med løn </t>
  </si>
  <si>
    <t>moderen</t>
  </si>
  <si>
    <t>Forlænget forældreorlov uden løn</t>
  </si>
  <si>
    <t>Pligt til at holde 2 uger umiddelbart efter fødslen/adoption</t>
  </si>
  <si>
    <t>(8 eller 14 uge)</t>
  </si>
  <si>
    <t>Ret til at holde 12 uger</t>
  </si>
  <si>
    <t>Ret til at holde 6 uger, som er øremærket hende</t>
  </si>
  <si>
    <t>Ferie</t>
  </si>
  <si>
    <t>Ret til at holde 6 uger efter 14. uge. Ugerne kan deles af forældrene, eller tages alene af moderen eller faderen.  Den/de som skal tage orloven skal være omfattet af Barselsaftalen.</t>
  </si>
  <si>
    <t>Afholder omsorgsdage</t>
  </si>
  <si>
    <t xml:space="preserve">Uden løn </t>
  </si>
  <si>
    <t>32 uger efter 14. uge. De 32 uger kan forlænges med 8 eller 14 uger</t>
  </si>
  <si>
    <t>Delvis genoptagelse af arbejdet</t>
  </si>
  <si>
    <t>Afholder udskudt forældreorlov</t>
  </si>
  <si>
    <t>Genoptager arbejdet</t>
  </si>
  <si>
    <t>faderen</t>
  </si>
  <si>
    <t>Ret til at holde 2 uger i tilknytning til fødslen/modtagelsen i hjemmet</t>
  </si>
  <si>
    <t xml:space="preserve">Ret til at holde 6 uger </t>
  </si>
  <si>
    <t>fra</t>
  </si>
  <si>
    <t>til</t>
  </si>
  <si>
    <t>dage</t>
  </si>
  <si>
    <t>forlænger forældreorlov uden løn</t>
  </si>
  <si>
    <t>ferie</t>
  </si>
  <si>
    <t>omsorgsdage</t>
  </si>
  <si>
    <t>Næstved-Slagelse-Ringsted Sygehus</t>
  </si>
  <si>
    <t>Sygehusapoteket</t>
  </si>
  <si>
    <t>KØK - Sekretariat</t>
  </si>
  <si>
    <t>Analyse &amp; Afregning</t>
  </si>
  <si>
    <t>Styring og Analyse</t>
  </si>
  <si>
    <t>Budget</t>
  </si>
  <si>
    <t>Regnskab &amp; Finans</t>
  </si>
  <si>
    <t>Regionsdirektion</t>
  </si>
  <si>
    <t>khr-loen-team2@regionsjaelland.dk</t>
  </si>
  <si>
    <t>khr-loen-team1@regionsjaelland.dk</t>
  </si>
  <si>
    <t>khr-loen-team4@regionsjaelland.dk</t>
  </si>
  <si>
    <t>Disse uger kan efter ønske deles mellem moderen og faderen, hvis begge er omfattet af Barselsaftalen. Eller tages alene af moderen/faderen.</t>
  </si>
  <si>
    <r>
      <rPr>
        <b/>
        <sz val="10"/>
        <rFont val="Georgia"/>
        <family val="1"/>
      </rPr>
      <t>VIGTIGT!</t>
    </r>
    <r>
      <rPr>
        <sz val="10"/>
        <rFont val="Georgia"/>
        <family val="1"/>
      </rPr>
      <t xml:space="preserve"> For at være berettiget til fuld løn skal du være berettiget til fulde dagpenge, hvilket du bekræfter med din underskrift herunder.</t>
    </r>
  </si>
  <si>
    <t>Jeg er</t>
  </si>
  <si>
    <t xml:space="preserve"> og holder barselsorlov med løn</t>
  </si>
  <si>
    <t>uger. Jeg holder</t>
  </si>
  <si>
    <t>Jeg holder :</t>
  </si>
  <si>
    <t>helligdage</t>
  </si>
  <si>
    <t>(delvis)</t>
  </si>
  <si>
    <t>(på fuld tid)</t>
  </si>
  <si>
    <t>uger</t>
  </si>
  <si>
    <t>Antal uge:</t>
  </si>
  <si>
    <t>Afholder udskudt orlov</t>
  </si>
  <si>
    <t xml:space="preserve">I alt </t>
  </si>
  <si>
    <t>Dokumentation for rest af orlov skal foreligge, evt. fra www.borger.dk under ”Min barsel”.</t>
  </si>
  <si>
    <t>Jeg genoptager delvis arbejdet</t>
  </si>
  <si>
    <t>˃ Alle andre felter er skrivebeskyttede og beregnes/udfyldes automatisk</t>
  </si>
  <si>
    <t>Delvis genoptagelse af arbejdet kan ske i de første 14 uger og op til 32 uger herefter. Skal ske i direkte forlængelse af barsel eller orlov. Ved afholdelse af ferie, eller hvis arbejdet genoptages fuldt ud i en periode, bortfalder muligheden for delvis genoptagelse af arbejdet</t>
  </si>
  <si>
    <t>Efter aftale med arbejdsgiver er det muligt at holde ferie mellem perioderne med og uden løn. Hvis der afholdes ferie sådanne, bortfalder muligheden for efterfølgende at aftale forlængelse af orloven eller delvist genoptagelse.</t>
  </si>
  <si>
    <t>Antal uger</t>
  </si>
  <si>
    <t>Jeg har ret til at holde</t>
  </si>
  <si>
    <t>Ved særlige omstændigheder kan der vælges "ingen underskrift"</t>
  </si>
  <si>
    <t>Ved underskrift skal der altid være underkrift fra begge forældre samt leder.</t>
  </si>
  <si>
    <t xml:space="preserve">f.eks hvis der ikke er fader/medmor. </t>
  </si>
  <si>
    <t>Ved. indlæggelse med barnet skal skrives i bemærkningsfeltet samt vedlægges dokumentation.</t>
  </si>
  <si>
    <t>uger/og</t>
  </si>
  <si>
    <t>Aftale om fravær ved</t>
  </si>
  <si>
    <t>fødsel</t>
  </si>
  <si>
    <t>adoption</t>
  </si>
  <si>
    <t>Orloven med løn bedes forlænget p.g.a. barnets
hospitalsindlæggelse i perioden:</t>
  </si>
  <si>
    <t>Mor</t>
  </si>
  <si>
    <t>Feltet  "Jer er Mor;Far/Medmor" ændre sig i forhold til cpr.nr.</t>
  </si>
  <si>
    <t>Antal timer pr. uge:</t>
  </si>
  <si>
    <t xml:space="preserve">Dertil er ret til at udskyde mindst 8 og højst 13 uger af forældreorlov (efter den 14. uge) –  kan kun benyttes af den ene af forældrene. Der kan aftales andet antal uger med arbejdsgiver. </t>
  </si>
  <si>
    <t>holder barselsorlov med løn</t>
  </si>
  <si>
    <t>antal arbejdsdage</t>
  </si>
  <si>
    <t>arbejdsdag</t>
  </si>
  <si>
    <r>
      <t>·</t>
    </r>
    <r>
      <rPr>
        <sz val="7"/>
        <rFont val="Times New Roman"/>
        <family val="1"/>
      </rPr>
      <t xml:space="preserve">         </t>
    </r>
    <r>
      <rPr>
        <sz val="11"/>
        <color rgb="FFFF0000"/>
        <rFont val="Calibri"/>
        <family val="2"/>
      </rPr>
      <t>Skema tæller ikke korrekt når der indberettes uger + dage i forældreorlov uden løn – den tæller kun antal uger</t>
    </r>
    <r>
      <rPr>
        <sz val="11"/>
        <rFont val="Calibri"/>
        <family val="2"/>
      </rPr>
      <t xml:space="preserve"> OK</t>
    </r>
  </si>
  <si>
    <r>
      <t>·</t>
    </r>
    <r>
      <rPr>
        <sz val="7"/>
        <rFont val="Times New Roman"/>
        <family val="1"/>
      </rPr>
      <t xml:space="preserve">         </t>
    </r>
    <r>
      <rPr>
        <sz val="11"/>
        <color rgb="FFFF0000"/>
        <rFont val="Calibri"/>
        <family val="2"/>
      </rPr>
      <t>Skema tæller forkert ved indlæggelse – den taber 1 dag</t>
    </r>
    <r>
      <rPr>
        <sz val="11"/>
        <rFont val="Calibri"/>
        <family val="2"/>
      </rPr>
      <t xml:space="preserve"> OK</t>
    </r>
  </si>
  <si>
    <r>
      <t>·</t>
    </r>
    <r>
      <rPr>
        <sz val="7"/>
        <rFont val="Times New Roman"/>
        <family val="1"/>
      </rPr>
      <t xml:space="preserve">         </t>
    </r>
    <r>
      <rPr>
        <sz val="11"/>
        <color rgb="FFFF0000"/>
        <rFont val="Calibri"/>
        <family val="2"/>
      </rPr>
      <t>Skema sletter 0 ved cpr.nr. og den kan ikke finde mor eller far, når der skrives cpr.nr. med bindestreg</t>
    </r>
    <r>
      <rPr>
        <sz val="11"/>
        <rFont val="Calibri"/>
        <family val="2"/>
      </rPr>
      <t xml:space="preserve"> OK</t>
    </r>
  </si>
  <si>
    <r>
      <t>·</t>
    </r>
    <r>
      <rPr>
        <sz val="7"/>
        <rFont val="Times New Roman"/>
        <family val="1"/>
      </rPr>
      <t xml:space="preserve">         </t>
    </r>
    <r>
      <rPr>
        <sz val="11"/>
        <rFont val="Calibri"/>
        <family val="2"/>
      </rPr>
      <t>Kan skema ikke selv sætte startdato i 14 uger, når der er oplyst faktisk fødsel ??</t>
    </r>
  </si>
  <si>
    <r>
      <t>·</t>
    </r>
    <r>
      <rPr>
        <sz val="7"/>
        <rFont val="Times New Roman"/>
        <family val="1"/>
      </rPr>
      <t xml:space="preserve">         </t>
    </r>
    <r>
      <rPr>
        <sz val="11"/>
        <rFont val="Calibri"/>
        <family val="2"/>
      </rPr>
      <t>Hjælpetekst forsvinder ude til højre – dette skal gøres 100% synligt, så alt tekst er læseligt ved arbejde i skemaet</t>
    </r>
  </si>
  <si>
    <r>
      <t>·</t>
    </r>
    <r>
      <rPr>
        <sz val="7"/>
        <rFont val="Times New Roman"/>
        <family val="1"/>
      </rPr>
      <t xml:space="preserve">         </t>
    </r>
    <r>
      <rPr>
        <sz val="11"/>
        <rFont val="Calibri"/>
        <family val="2"/>
      </rPr>
      <t>Skema beregner ikke slutdato på far/medmors orlov</t>
    </r>
  </si>
  <si>
    <r>
      <t>·</t>
    </r>
    <r>
      <rPr>
        <sz val="7"/>
        <rFont val="Times New Roman"/>
        <family val="1"/>
      </rPr>
      <t xml:space="preserve">         </t>
    </r>
    <r>
      <rPr>
        <sz val="11"/>
        <rFont val="Calibri"/>
        <family val="2"/>
      </rPr>
      <t>Ved fars/medmors orlov skal der i skemaet sættes en spærring ind efter de 14’ende uger</t>
    </r>
  </si>
  <si>
    <r>
      <t>·</t>
    </r>
    <r>
      <rPr>
        <sz val="7"/>
        <rFont val="Times New Roman"/>
        <family val="1"/>
      </rPr>
      <t xml:space="preserve">         </t>
    </r>
    <r>
      <rPr>
        <sz val="11"/>
        <rFont val="Calibri"/>
        <family val="2"/>
      </rPr>
      <t>Der skal ske en spærring når der er afholdt det barsel, der er tilladt – det vil sige mor med løn 14 uger + 6 uger + 6 uger  og uden løn 20 uger. Far har ret til 2 ugers BAF med løn + BA 7 uger + 6 uger evt. fælles med mor</t>
    </r>
  </si>
  <si>
    <r>
      <t>·</t>
    </r>
    <r>
      <rPr>
        <sz val="7"/>
        <rFont val="Times New Roman"/>
        <family val="1"/>
      </rPr>
      <t xml:space="preserve">         </t>
    </r>
    <r>
      <rPr>
        <sz val="11"/>
        <rFont val="Calibri"/>
        <family val="2"/>
      </rPr>
      <t>Der skal ikke være underskrift fra begge parter mor og far, da der ikke altid er en far i den verden vi nu lever i. Mindste kravet er at mor ved barsel underskriver + leder eller far ved barsel + leder underskriver</t>
    </r>
  </si>
  <si>
    <r>
      <t>·</t>
    </r>
    <r>
      <rPr>
        <sz val="7"/>
        <rFont val="Times New Roman"/>
        <family val="1"/>
      </rPr>
      <t xml:space="preserve">         </t>
    </r>
    <r>
      <rPr>
        <sz val="11"/>
        <rFont val="Calibri"/>
        <family val="2"/>
      </rPr>
      <t>I skemaer er der nogle stavefejl i hjælpe teksterne og i skemaet til sidst ”Far/Medmor holder barselsorl</t>
    </r>
    <r>
      <rPr>
        <sz val="11"/>
        <color rgb="FFFF0000"/>
        <rFont val="Calibri"/>
        <family val="2"/>
      </rPr>
      <t>ø</t>
    </r>
    <r>
      <rPr>
        <sz val="11"/>
        <rFont val="Calibri"/>
        <family val="2"/>
      </rPr>
      <t>v …..”</t>
    </r>
  </si>
  <si>
    <r>
      <t>·</t>
    </r>
    <r>
      <rPr>
        <sz val="7"/>
        <rFont val="Times New Roman"/>
        <family val="1"/>
      </rPr>
      <t xml:space="preserve">         </t>
    </r>
    <r>
      <rPr>
        <sz val="11"/>
        <rFont val="Calibri"/>
        <family val="2"/>
      </rPr>
      <t>Her mangler at blive skrevet inden for de første 14 uger ”</t>
    </r>
    <r>
      <rPr>
        <sz val="10"/>
        <rFont val="Georgia"/>
        <family val="1"/>
      </rPr>
      <t>Ret til at holde 2 uger fædreorlov i tilknytning til fødslen/modtagelsen i hjemmet”</t>
    </r>
  </si>
  <si>
    <t>Dato og medarbejders underskrift</t>
  </si>
  <si>
    <t>Dato og leders underskrift</t>
  </si>
  <si>
    <t>Far/Medmor</t>
  </si>
  <si>
    <t>opd. 30.8.2019</t>
  </si>
  <si>
    <t>Fritvalg</t>
  </si>
  <si>
    <t>Forhøjet pension</t>
  </si>
  <si>
    <t>Område3</t>
  </si>
  <si>
    <t>Data og udviklingsstøtte</t>
  </si>
  <si>
    <t>Sjællands Universitetshospital</t>
  </si>
  <si>
    <t>Indkøb produktion og logistik</t>
  </si>
  <si>
    <t xml:space="preserve"> Det Nære Sundhedsvæsen</t>
  </si>
  <si>
    <t>Steno Diabetes Center Sjælland</t>
  </si>
  <si>
    <t>Sundhedsstrategisk Planlægning</t>
  </si>
  <si>
    <t>Intern Kontrolenhed</t>
  </si>
  <si>
    <t>Det Nære Sundhedsvæsen</t>
  </si>
  <si>
    <t>Næstved Slagelse og Ringsted sygehuse</t>
  </si>
  <si>
    <t>Akutafdelingen - Køge</t>
  </si>
  <si>
    <t>khr-loen-team10@regionsjaelland.dk</t>
  </si>
  <si>
    <t>Nykøbing F. sygehus</t>
  </si>
  <si>
    <t>Apo-Sygehusapoteket</t>
  </si>
  <si>
    <t>Indkøb produktion og logistik - Niv. 1</t>
  </si>
  <si>
    <t>Præhospitalt Center</t>
  </si>
  <si>
    <t>khr-loen-team5@regionsjaelland.dk</t>
  </si>
  <si>
    <t>Administrativ Stab - NSR Sygehuse</t>
  </si>
  <si>
    <t>Anæstesiologisk Afdeling - Køge</t>
  </si>
  <si>
    <t>Akutafdelingen - Holbæk</t>
  </si>
  <si>
    <t>Akutafdelingen - Nykøbing F.</t>
  </si>
  <si>
    <t>PS Ledelse</t>
  </si>
  <si>
    <t>Apo-KF-Klinisk farmaci</t>
  </si>
  <si>
    <t>Forhandling</t>
  </si>
  <si>
    <t>PHC - AMK Læger</t>
  </si>
  <si>
    <t>Akutafdelingen - Slagelse</t>
  </si>
  <si>
    <t>khr-loen-team8@regionsjaelland.dk</t>
  </si>
  <si>
    <t>khr-loen-team9@regionsjaelland.dk</t>
  </si>
  <si>
    <t>Anæstesiologisk Afdeling - Holbæk</t>
  </si>
  <si>
    <t>Psyk - Afd. for Børne- og Ungdomspsyk.</t>
  </si>
  <si>
    <t>Bo og Naboskab Sydlolland</t>
  </si>
  <si>
    <t>Apo-Kvalitet</t>
  </si>
  <si>
    <t>Løn</t>
  </si>
  <si>
    <t>PHC - Befordringsservice</t>
  </si>
  <si>
    <t>IT Forretningsdialog</t>
  </si>
  <si>
    <t>Bæredygtig udvikling</t>
  </si>
  <si>
    <t>Digital transformation</t>
  </si>
  <si>
    <t>Sammenhængende indsats</t>
  </si>
  <si>
    <t>Anæstesien Slagelse Næstved</t>
  </si>
  <si>
    <t>Dermatologisk Afdeling - Roskilde</t>
  </si>
  <si>
    <t>Psyk - Afd. for Retspsykiatri</t>
  </si>
  <si>
    <t>Elsehus og Skelbakken</t>
  </si>
  <si>
    <t>Apo-Ledelsessekretariat</t>
  </si>
  <si>
    <t>Sekretariat</t>
  </si>
  <si>
    <t>Børne- &amp; Ungeafdelingen Slagelse</t>
  </si>
  <si>
    <t>Driftsafdelingen - Roskilde-Køge</t>
  </si>
  <si>
    <t>Børne- og Ungeafdelingen - Holbæk</t>
  </si>
  <si>
    <t>Forsorgshjemmet Roskildehjemmet</t>
  </si>
  <si>
    <t>System og Digitalisering</t>
  </si>
  <si>
    <t>Jordforurening og Grundvandsbeskyttelse</t>
  </si>
  <si>
    <t>Sårbare patienter</t>
  </si>
  <si>
    <t>Center for Multisygdom og Kronisk sygdom</t>
  </si>
  <si>
    <t>Driftsafdelingen - Holbæk</t>
  </si>
  <si>
    <t>Psyk - Driftsafdelingen</t>
  </si>
  <si>
    <t>Glim-Refugium</t>
  </si>
  <si>
    <t>Apo-Produktion</t>
  </si>
  <si>
    <t>Uddannelse</t>
  </si>
  <si>
    <t>Uddannelse og kompetenceudvikling</t>
  </si>
  <si>
    <t>Driftsafdelingen - NSR Sygehuse</t>
  </si>
  <si>
    <t>Gynækologisk/Obstetrisk Afd. - Roskilde</t>
  </si>
  <si>
    <t>Fysio- og Ergoterapiafdelingen - Holbæk</t>
  </si>
  <si>
    <t>Psyk - Fælles</t>
  </si>
  <si>
    <t>Himmelev Behandlingshjem</t>
  </si>
  <si>
    <t>Finans &amp; Systemer</t>
  </si>
  <si>
    <t>PHC - Vagtcentral</t>
  </si>
  <si>
    <t>IT Udvikling</t>
  </si>
  <si>
    <t>Hæmatologisk afdeling - Roskilde</t>
  </si>
  <si>
    <t>Psyk - Psykiatrien Syd</t>
  </si>
  <si>
    <t>Regnskabsservice</t>
  </si>
  <si>
    <t>Vikarkorps</t>
  </si>
  <si>
    <t>STRING Sekretariatet</t>
  </si>
  <si>
    <t>khr-loen-team6@regionsjaelland.dk</t>
  </si>
  <si>
    <t>Kardiologisk Afdeling - Roskilde</t>
  </si>
  <si>
    <t>Gynækologisk/Obstetrisk Afd. - Holbæk</t>
  </si>
  <si>
    <t>Psyk - Psykiatrien Øst</t>
  </si>
  <si>
    <t>Platangårdens ungdomscenter</t>
  </si>
  <si>
    <t>Virksomhedsstyring</t>
  </si>
  <si>
    <t>Undersøgelser</t>
  </si>
  <si>
    <t>Garantiklinikken - NSR sygehuse</t>
  </si>
  <si>
    <t>Kirurgisk Afdeling - Køge - SUH</t>
  </si>
  <si>
    <t>Holbæk ledelse - Vicedirektører - Holb.</t>
  </si>
  <si>
    <t>Gyn./obst. og pædiatrisk afd. - Nyk. F.</t>
  </si>
  <si>
    <t>Socialafdelingen</t>
  </si>
  <si>
    <t>Gynækologi og Obstetrik - Slagelse</t>
  </si>
  <si>
    <t>Klinisk Biokemisk Afdeling - SUH</t>
  </si>
  <si>
    <t>Kirurgisk Afdeling - Holbæk</t>
  </si>
  <si>
    <t>SR Synscenter Refsnæs</t>
  </si>
  <si>
    <t>Klinisk Fysiologisk/Nuklearmedicinsk Afd</t>
  </si>
  <si>
    <t>Klinisk Biokemisk Afdeling - Holbæk</t>
  </si>
  <si>
    <t>Kirurgisk afdeling - Slagelse</t>
  </si>
  <si>
    <t>Klinisk Immunologi - Regional enhed</t>
  </si>
  <si>
    <t>Praksislæger fase 2+3</t>
  </si>
  <si>
    <t>Klinisk Mikrobiologi - Regional enhed</t>
  </si>
  <si>
    <t>Praksislæger fase 2+3 (Nord)</t>
  </si>
  <si>
    <t>Klinisk Onkologisk Afdeling</t>
  </si>
  <si>
    <t>Medicoteknik - Generel - A</t>
  </si>
  <si>
    <t>Praksislæger fase 2+3 (Syd)</t>
  </si>
  <si>
    <t>Medicinsk Afdeling - Køge</t>
  </si>
  <si>
    <t>Medicoteknik - Generel - B</t>
  </si>
  <si>
    <t>khr-loen-team9-10@regionsjaelland.dk</t>
  </si>
  <si>
    <t>Medicinsk Afdeling - Roskilde</t>
  </si>
  <si>
    <t>Ortopædkirurgisk Afdeling - Holbæk</t>
  </si>
  <si>
    <t>Medicin 2 - Slagelse</t>
  </si>
  <si>
    <t>Neurologisk Afdeling - Roskilde</t>
  </si>
  <si>
    <t>Ortopædkirurgisk Afdeling - Køge</t>
  </si>
  <si>
    <t>Stab - Holbæk</t>
  </si>
  <si>
    <t>Sygehusledelse Nykøbing F.</t>
  </si>
  <si>
    <t>Ortopædkirurgi - Slagelse Næstved</t>
  </si>
  <si>
    <t>Patologiafdelingen - Region Sjælland</t>
  </si>
  <si>
    <t>Sygehusledelsen Stab - Nykøbing F.</t>
  </si>
  <si>
    <t>PKO-ordning - Næst.-Slag.</t>
  </si>
  <si>
    <t>Pædiatrisk Afdeling - Roskilde</t>
  </si>
  <si>
    <t>Reumatologisk Afdeling - Rosk.-Køge</t>
  </si>
  <si>
    <t>Sygehusledelse AGRL - NSR sygehuse</t>
  </si>
  <si>
    <t>Sekretariat - Sygehusled. - Rosk.-Køge</t>
  </si>
  <si>
    <t>Sygehusledelse CHBL - NSR sygehuse</t>
  </si>
  <si>
    <t>Stab - Roskilde-Køge</t>
  </si>
  <si>
    <t>Sygehusledelse HJ - NSR Sygehuse</t>
  </si>
  <si>
    <t>SUH ledelse - Vicedirektører - Rosk.</t>
  </si>
  <si>
    <t>Urologisk Afdeling</t>
  </si>
  <si>
    <t>Øjenafdelingen</t>
  </si>
  <si>
    <r>
      <rPr>
        <sz val="10"/>
        <color theme="0" tint="-0.499984740745262"/>
        <rFont val="Calibri"/>
        <family val="2"/>
      </rPr>
      <t>˃</t>
    </r>
    <r>
      <rPr>
        <sz val="10"/>
        <color theme="0" tint="-0.499984740745262"/>
        <rFont val="Georgia"/>
        <family val="1"/>
      </rPr>
      <t xml:space="preserve"> Skemaet skal udfyldes </t>
    </r>
    <r>
      <rPr>
        <b/>
        <u/>
        <sz val="10"/>
        <color theme="0" tint="-0.499984740745262"/>
        <rFont val="Georgia"/>
        <family val="1"/>
      </rPr>
      <t>elektronisk</t>
    </r>
  </si>
  <si>
    <r>
      <t xml:space="preserve">˃ Der kan kun skrives/vælges i </t>
    </r>
    <r>
      <rPr>
        <b/>
        <u/>
        <sz val="10"/>
        <color theme="0" tint="-0.499984740745262"/>
        <rFont val="Georgia"/>
        <family val="1"/>
      </rPr>
      <t>hvide</t>
    </r>
    <r>
      <rPr>
        <sz val="10"/>
        <color theme="0" tint="-0.499984740745262"/>
        <rFont val="Georgia"/>
        <family val="1"/>
      </rPr>
      <t xml:space="preserve"> fellter</t>
    </r>
  </si>
  <si>
    <r>
      <t xml:space="preserve">Faktisk fødsel skal skrives som: </t>
    </r>
    <r>
      <rPr>
        <b/>
        <u/>
        <sz val="10"/>
        <color theme="0" tint="-0.499984740745262"/>
        <rFont val="Georgia"/>
        <family val="1"/>
      </rPr>
      <t>dd-mm-åå</t>
    </r>
  </si>
  <si>
    <r>
      <t xml:space="preserve">Feriedage skal indtastes som </t>
    </r>
    <r>
      <rPr>
        <b/>
        <sz val="10"/>
        <color theme="0" tint="-0.499984740745262"/>
        <rFont val="Georgia"/>
        <family val="1"/>
      </rPr>
      <t xml:space="preserve">hverdage </t>
    </r>
    <r>
      <rPr>
        <sz val="10"/>
        <color theme="0" tint="-0.499984740745262"/>
        <rFont val="Georgia"/>
        <family val="1"/>
      </rPr>
      <t>(25 feriedage = 5 ugers ferie)</t>
    </r>
  </si>
  <si>
    <t>Vejledning til ”Fravær ved fødsel og adoption”</t>
  </si>
  <si>
    <t>Blanketten skal anvendes hver gang der er nye oplysninger i forbindelse med barsel-, fædre og forældreorlov.</t>
  </si>
  <si>
    <r>
      <t xml:space="preserve">Hurtigst muligt efter fødslen skal nærmeste leder/Løn og Forhandling have besked om fødselsdatoen, barselorloven starter dagen efter fødslen og </t>
    </r>
    <r>
      <rPr>
        <b/>
        <sz val="12"/>
        <rFont val="Georgia"/>
        <family val="1"/>
      </rPr>
      <t>senest 8 uger efter fødslen</t>
    </r>
    <r>
      <rPr>
        <sz val="12"/>
        <rFont val="Georgia"/>
        <family val="1"/>
      </rPr>
      <t xml:space="preserve"> skal nærmeste leder/Løn og Forhandling have besked om hvornår arbejdet genoptages.</t>
    </r>
  </si>
  <si>
    <t xml:space="preserve">Blanketten udfyldes med barsel- fædre og forældreorlov. </t>
  </si>
  <si>
    <t>Moderen:</t>
  </si>
  <si>
    <t>Faderen:</t>
  </si>
  <si>
    <t>Fælles:</t>
  </si>
  <si>
    <t xml:space="preserve">                                           </t>
  </si>
  <si>
    <t xml:space="preserve">Moderen: </t>
  </si>
  <si>
    <t>Pligt til at holde 2 uger umiddelbart efter fødslen/adoption
Ret til at holde 6 uger, som er øremærket hende
Ret til at holde 6 uger, som er øremærket hende</t>
  </si>
  <si>
    <t>Ret til at holde 2 uger i tilknytning til fødslen/modtagelsen i hjemmet
Ret til at holde 7 uger</t>
  </si>
  <si>
    <t>32 uger efter 14. uge
De 32 uger kan forlænges med 8 eller 14 uger</t>
  </si>
  <si>
    <r>
      <t xml:space="preserve">Dertil er ret til at udskyde mindst 8 og højst 13 uger af forældreorlov (efter den 14. uge) – kan kun benyttes af den ene af forældrene. Der kan aftales andet antal uger med arbejdsgiver.
Delvis genoptagelse af arbejdet kan ske i de første 14 uger og op til 32 uger herefter. Skal ske i direkte forlængelse af barsel eller orlov. Ved afholdelse af ferie, eller hvis arbejdet genoptages fuldt ud i en periode, bortfalder muligheden for delvis genoptagelse af arbejdet.
Efter aftale med arbejdsgiver er det muligt at holde ferie mellem perioderne med og uden løn. Hvis der afholdes ferie sådanne, bortfalder muligheden for efterfølgende at aftale forlængelse af orloven eller delvist genoptagelse.
Eventuelle spørgsmål til blanketten kan rettes til </t>
    </r>
    <r>
      <rPr>
        <u/>
        <sz val="12"/>
        <rFont val="Georgia"/>
        <family val="1"/>
      </rPr>
      <t>khrlonogpersonale@regionsjaelland.dk</t>
    </r>
    <r>
      <rPr>
        <sz val="12"/>
        <rFont val="Georgia"/>
        <family val="1"/>
      </rPr>
      <t xml:space="preserve"> eller via telefonisk henvendelse til afdelingens daglige kontaktperson i Løn og Forhandling.</t>
    </r>
  </si>
  <si>
    <t>Udskudt forældreorlov</t>
  </si>
  <si>
    <r>
      <rPr>
        <b/>
        <sz val="12"/>
        <rFont val="Georgia"/>
        <family val="1"/>
      </rPr>
      <t>Sorgorlov</t>
    </r>
    <r>
      <rPr>
        <sz val="12"/>
        <rFont val="Georgia"/>
        <family val="1"/>
      </rPr>
      <t xml:space="preserve">
Hvis et barn er dødfødt, dør eller bortadopteres inden den 32. uge, har hver af forlædrene ret til sædvanlig løn i indtil 14 uger efter barnets død eller bortadoption.
Tilsvarende gælder for begge adoptanter, hvis barnet dør inden den 32. uge efter modtagelsen.</t>
    </r>
  </si>
  <si>
    <t>nytårsdag</t>
  </si>
  <si>
    <t>skærtorsdag</t>
  </si>
  <si>
    <t>langfredag</t>
  </si>
  <si>
    <t>2. påskedag</t>
  </si>
  <si>
    <t>bededag</t>
  </si>
  <si>
    <t>Kr. himmelfartsdag</t>
  </si>
  <si>
    <t>2. pinsedag</t>
  </si>
  <si>
    <t>juledag</t>
  </si>
  <si>
    <t>2. juledag</t>
  </si>
  <si>
    <t>forældreorlov uden løn</t>
  </si>
  <si>
    <t xml:space="preserve">Bemærkning: </t>
  </si>
  <si>
    <t>fraværsret uden løn og dagpenge</t>
  </si>
  <si>
    <t>Blanketten afleveres til din nærmeste leder, som herefter videregiver blanketten til Koncern HR, Løn og Forhandling, via mail:</t>
  </si>
  <si>
    <t>IPL Arealpleje - Niv.3</t>
  </si>
  <si>
    <t>Behandling</t>
  </si>
  <si>
    <t>Drift - Service - SUH</t>
  </si>
  <si>
    <t>DU-Sorø 1</t>
  </si>
  <si>
    <t>Informationen - Drift - Roskilde</t>
  </si>
  <si>
    <t>Arbejds- og socialmedicinsk Afdeling</t>
  </si>
  <si>
    <t>Anæstesiologisk afdeling - Nykøbing F.</t>
  </si>
  <si>
    <t>IPL Indkøb - Niveau 2</t>
  </si>
  <si>
    <t>DU-Sorø 2</t>
  </si>
  <si>
    <t>Klimasekretariatet</t>
  </si>
  <si>
    <t>Forskning</t>
  </si>
  <si>
    <t>Konsulenter - Drift - SUH</t>
  </si>
  <si>
    <t>DU-Sorø 3</t>
  </si>
  <si>
    <t>Mobilitet &amp; Femern &amp; Administration</t>
  </si>
  <si>
    <t>DNSV Sekretariatet</t>
  </si>
  <si>
    <t>Støtte og Udvikl.enh - Drift - Køge</t>
  </si>
  <si>
    <t>Center for epidemiologisk forskning</t>
  </si>
  <si>
    <t>IPL Køkken - Holbæk - Niv.3</t>
  </si>
  <si>
    <t>DU-Sorø 4</t>
  </si>
  <si>
    <t>Projektlederteam</t>
  </si>
  <si>
    <t>IPL Køkken - Kantinen - Niv.3</t>
  </si>
  <si>
    <t>Uddannelse &amp; Funding &amp; Attraktivitet</t>
  </si>
  <si>
    <t>Forebyggelse og folkesundhed</t>
  </si>
  <si>
    <t>IPL Køkken - Slagelse Niv.3</t>
  </si>
  <si>
    <t>Jura og forhandling</t>
  </si>
  <si>
    <t>Fysio- ergoterapeutisk afd. - Nyk. F.</t>
  </si>
  <si>
    <t>KAP-S</t>
  </si>
  <si>
    <t>Stab</t>
  </si>
  <si>
    <t>Vægtertjenesten - Drift - Roskilde</t>
  </si>
  <si>
    <t>Kliniske funktioner</t>
  </si>
  <si>
    <t>Medicin 1 - Slagelse</t>
  </si>
  <si>
    <t>Klinisk Farmakologisk Enhed</t>
  </si>
  <si>
    <t>IPL Regionshus Niv.3</t>
  </si>
  <si>
    <t>Kvalitet og forskning</t>
  </si>
  <si>
    <t>Informationen - Drift - Holbæk</t>
  </si>
  <si>
    <t>Medicin 3 og Fysio- ergoterapi - NSR</t>
  </si>
  <si>
    <t>Sekretariat - Sygehusledelse - Køge</t>
  </si>
  <si>
    <t>Medicinsk afdeling - Nyk. F.</t>
  </si>
  <si>
    <t>IPL Tran. Areal Køk. Kant. Vask - N2</t>
  </si>
  <si>
    <t>Lægemiddelenheden</t>
  </si>
  <si>
    <t>Ortopædkirurgisk afdeling - Nykøbing F.</t>
  </si>
  <si>
    <t>Praksiskonsulentordningen - Nyk. F. Sgh.</t>
  </si>
  <si>
    <t>IPL Tværgående Stab-Reghus-Sorø Niv.2</t>
  </si>
  <si>
    <t>Mobile enheder</t>
  </si>
  <si>
    <t>IPL Vaskeri Nyk. F. Niv. 3</t>
  </si>
  <si>
    <t>Nærklinik Kalundborg</t>
  </si>
  <si>
    <t>Forskningsenheden - Stab - Køge</t>
  </si>
  <si>
    <t>Nærklinik Nakskov</t>
  </si>
  <si>
    <t>Nærklinik Nykøbing Sj.</t>
  </si>
  <si>
    <t>IPL-Tværgående stab</t>
  </si>
  <si>
    <t>Nærklinik Stege</t>
  </si>
  <si>
    <t>Nærklinikker</t>
  </si>
  <si>
    <t>Kvalitet - Stab - Køge</t>
  </si>
  <si>
    <t>Strategi og Plan. - Stab - Køge</t>
  </si>
  <si>
    <t>Serviceafdelingen</t>
  </si>
  <si>
    <t>SUH ledelse - Vicedirektør USK - Rosk.</t>
  </si>
  <si>
    <t>Regional tandpleje</t>
  </si>
  <si>
    <t>USK</t>
  </si>
  <si>
    <t>Teknik - Drift - Holbæk</t>
  </si>
  <si>
    <t>Økonomi og planlægning - Stab - Holbæk</t>
  </si>
  <si>
    <t>Tand special</t>
  </si>
  <si>
    <t>Tværgående funktioner</t>
  </si>
  <si>
    <t>Billeddiagnostisk Afdeling - Reg. enhed</t>
  </si>
  <si>
    <t>Centrale budgetområder - SUH</t>
  </si>
  <si>
    <t>Plastikkir. og Brystkir. Afd. - Roskilde</t>
  </si>
  <si>
    <r>
      <t xml:space="preserve">*Skemaet skal udfyldes </t>
    </r>
    <r>
      <rPr>
        <b/>
        <u/>
        <sz val="10"/>
        <color rgb="FFFFFF00"/>
        <rFont val="Georgia"/>
        <family val="1"/>
      </rPr>
      <t>elektronisk</t>
    </r>
  </si>
  <si>
    <t>Sjællands Universitetshospital - se komentar</t>
  </si>
  <si>
    <t>Koncern Ledelse og Kommunikation</t>
  </si>
  <si>
    <t>PHC - Administration</t>
  </si>
  <si>
    <t>Medier og Omdømme</t>
  </si>
  <si>
    <t>Aktiv patientstøtte</t>
  </si>
  <si>
    <t>Kvalitet og Patientsikkerhed</t>
  </si>
  <si>
    <t>Analyse udvikling lægeudd. - Stab - Køge</t>
  </si>
  <si>
    <t>PHC - Ambulance Sjælland - Ledelse</t>
  </si>
  <si>
    <t>Politik og Ledelse</t>
  </si>
  <si>
    <t>Borgerrådgivning</t>
  </si>
  <si>
    <t>Patientvejledning og Sundhedsjura</t>
  </si>
  <si>
    <t>IT Facility og personale</t>
  </si>
  <si>
    <t>Programkontoret</t>
  </si>
  <si>
    <t>Driftsafdelingen</t>
  </si>
  <si>
    <t>Apo-Logistik</t>
  </si>
  <si>
    <t>IPL Kvalitet og Support</t>
  </si>
  <si>
    <t>SSP Byg</t>
  </si>
  <si>
    <t>PHC - Beredskab</t>
  </si>
  <si>
    <t>DNSV Sekretariatet - Lægevagt</t>
  </si>
  <si>
    <t>SSP Byg - Ledelse</t>
  </si>
  <si>
    <t>Klinisk Biokemi -Næstved-Slagelse-Nyk. F</t>
  </si>
  <si>
    <t>Forskningens Hus - Generel - Holb.</t>
  </si>
  <si>
    <t>PHC - Kvalitet Udvikling &amp; Uddannelse</t>
  </si>
  <si>
    <t>DU-Sorø 5</t>
  </si>
  <si>
    <t>eHospitalet</t>
  </si>
  <si>
    <t>SSP Kvalitet og Forbedringer</t>
  </si>
  <si>
    <t>Digital. og Tværgående - Stab - Køge</t>
  </si>
  <si>
    <t>Kvalitet udd. og sundheds IT - Nyk. F.</t>
  </si>
  <si>
    <t>Psyk - Psykiatrien Vest</t>
  </si>
  <si>
    <t>PHC - Lægefaglig</t>
  </si>
  <si>
    <t>DU-Sorø 6</t>
  </si>
  <si>
    <t>Enhed for stabsfunktioner</t>
  </si>
  <si>
    <t>SSP Plan</t>
  </si>
  <si>
    <t>IPL Lager og Transport - Lager N3</t>
  </si>
  <si>
    <t>PHC - Lægevagt</t>
  </si>
  <si>
    <t>DU-Sorø 7</t>
  </si>
  <si>
    <t>IT Staben</t>
  </si>
  <si>
    <t>SSP Sekretariat</t>
  </si>
  <si>
    <t>Drift - Teknik - SUH</t>
  </si>
  <si>
    <t>IPL Lager og Transport - Transport N3</t>
  </si>
  <si>
    <t>PHC - Nødbehandler - Stevns</t>
  </si>
  <si>
    <t>Helbredsprofilen</t>
  </si>
  <si>
    <t>SSP Sundhed</t>
  </si>
  <si>
    <t>HR og uddannelse - Stab - Holbæk</t>
  </si>
  <si>
    <t>PHC - Nødbehandler Borup</t>
  </si>
  <si>
    <t>Indlæggelse område</t>
  </si>
  <si>
    <t>Sygehusplanlægning</t>
  </si>
  <si>
    <t>Praksislæger Klinisk basis - Nykøbing F.</t>
  </si>
  <si>
    <t>PHC - Nødbehandler Rødby</t>
  </si>
  <si>
    <t>Team Brugerinddragelse</t>
  </si>
  <si>
    <t>Praksislæger Klinisk basis - Næstved</t>
  </si>
  <si>
    <t>PHC - Teknik</t>
  </si>
  <si>
    <t>Jura og forhandling 2</t>
  </si>
  <si>
    <t>Team D4</t>
  </si>
  <si>
    <t>Praksislæger Klinisk basis - Slagelse</t>
  </si>
  <si>
    <t>Team Dokumentation og SP-anvendelse</t>
  </si>
  <si>
    <t>Medicin 1 - Holbæk</t>
  </si>
  <si>
    <t>PHC - Vagtcentral - SFV</t>
  </si>
  <si>
    <t>KAP-S 2</t>
  </si>
  <si>
    <t>Medicin 2 - Holbæk</t>
  </si>
  <si>
    <t>PHC Ambulance Sjælland</t>
  </si>
  <si>
    <t>Sygehusledelsens sekretariat - Nyk. F.</t>
  </si>
  <si>
    <t>Kompetencecenter for Lungesygdomme</t>
  </si>
  <si>
    <t>Økonomi og planlægning - Nykøbing F.</t>
  </si>
  <si>
    <t>Kvalitet og forskning 2</t>
  </si>
  <si>
    <t>HR Uddannelse og Forskning - Adm. Slag.</t>
  </si>
  <si>
    <t>Logistik matrikler og biler</t>
  </si>
  <si>
    <t>Kvalitet - Adm. - Slagelse</t>
  </si>
  <si>
    <t>Sekretariat kvalitet og digitalisering</t>
  </si>
  <si>
    <t>Ledelsessekretariatet - Adm. - Slagelse</t>
  </si>
  <si>
    <t>Lægevagt - DNS</t>
  </si>
  <si>
    <t>Økonomi og Planlægning - Adm. - Slagelse</t>
  </si>
  <si>
    <t>Strategienhed - Holbæk</t>
  </si>
  <si>
    <t>Patientservice Beredskab - Stab - Køge</t>
  </si>
  <si>
    <t>Pre-Care-KOL</t>
  </si>
  <si>
    <t>Rådgivning område</t>
  </si>
  <si>
    <t>Specialistrådgiving</t>
  </si>
  <si>
    <t>Sygeplejersker</t>
  </si>
  <si>
    <t>Sekretariat - Vicedirektører - SUH</t>
  </si>
  <si>
    <t>Test- og vaccine område</t>
  </si>
  <si>
    <t>Test- og vaccinecentret Holbæk</t>
  </si>
  <si>
    <t>Test- og vaccinecentret Nykøbing F.</t>
  </si>
  <si>
    <t>Test- og vaccinecentret Næstved</t>
  </si>
  <si>
    <t>Test- og vaccinecentret Roskilde</t>
  </si>
  <si>
    <t>Tand-Mund-Kæbekirurgisk Afdeling - Køge</t>
  </si>
  <si>
    <t>Test- og vaccinecentret Slagelse</t>
  </si>
  <si>
    <t>Vagtlæger DNS</t>
  </si>
  <si>
    <t>Økonomi 2</t>
  </si>
  <si>
    <t>Økonomi &amp; HR og Uddannelse - Stab - Køge</t>
  </si>
  <si>
    <t>Øre-Næse-Halskirurgisk Afdeling - Køge</t>
  </si>
  <si>
    <t>KD Koncern Digitalisering</t>
  </si>
  <si>
    <t>KD AI &amp; Teknologi</t>
  </si>
  <si>
    <t>KD Anvendelse &amp; Implementering</t>
  </si>
  <si>
    <t>KD Business Intelligence</t>
  </si>
  <si>
    <t>KD Compliance</t>
  </si>
  <si>
    <t>KD Data &amp; Analyse</t>
  </si>
  <si>
    <t>KD Dataunderstøttet Analyse</t>
  </si>
  <si>
    <t>KD Dataanvendelse</t>
  </si>
  <si>
    <t>KD Dialog Arkitektur &amp; Portefølje</t>
  </si>
  <si>
    <t>KD Digital Transformation</t>
  </si>
  <si>
    <t>KD Discovery &amp; Design</t>
  </si>
  <si>
    <t>KD Infrastruktur</t>
  </si>
  <si>
    <t>KD Infrastruktur &amp; Operationel Sikkerhed</t>
  </si>
  <si>
    <t>KD Kvalitet &amp; Service</t>
  </si>
  <si>
    <t>KD Next Generation Technology</t>
  </si>
  <si>
    <t>KD Operationel IT Sikkerhed</t>
  </si>
  <si>
    <t>KD Pilotafprøvninger</t>
  </si>
  <si>
    <t>KD Platforme &amp; Applikationer Funktion</t>
  </si>
  <si>
    <t>KD Platforme Applikation Support samlet</t>
  </si>
  <si>
    <t>KD Projekter Samlet</t>
  </si>
  <si>
    <t>KD SP Sundhedsdata</t>
  </si>
  <si>
    <t>KD Strategisk Stab &amp; Compliance</t>
  </si>
  <si>
    <t>KD Strategisk Styring &amp; Stab</t>
  </si>
  <si>
    <t>KD Styring Planlægning &amp; Arkitektur</t>
  </si>
  <si>
    <t>KD Support &amp; Servicedesk Samlet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</si>
</sst>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yy;@"/>
    <numFmt numFmtId="166" formatCode="0#\ ##\ ##\-####"/>
  </numFmts>
  <fonts count="54" x14ac:knownFonts="1">
    <font>
      <sz val="10"/>
      <name val="Arial"/>
    </font>
    <font>
      <sz val="11"/>
      <color theme="1"/>
      <name val="Calibri"/>
      <family val="2"/>
      <scheme val="minor"/>
    </font>
    <font>
      <sz val="11"/>
      <color theme="1"/>
      <name val="Calibri"/>
      <family val="2"/>
      <scheme val="minor"/>
    </font>
    <font>
      <sz val="10"/>
      <name val="Arial"/>
      <family val="2"/>
    </font>
    <font>
      <b/>
      <sz val="10"/>
      <name val="Georgia"/>
      <family val="1"/>
    </font>
    <font>
      <b/>
      <sz val="12"/>
      <name val="Georgia"/>
      <family val="1"/>
    </font>
    <font>
      <sz val="10"/>
      <name val="Georgia"/>
      <family val="1"/>
    </font>
    <font>
      <sz val="8"/>
      <name val="Arial"/>
      <family val="2"/>
    </font>
    <font>
      <sz val="8"/>
      <name val="Georgia"/>
      <family val="1"/>
    </font>
    <font>
      <sz val="10"/>
      <name val="Trebuchet MS"/>
      <family val="2"/>
    </font>
    <font>
      <b/>
      <sz val="11"/>
      <name val="Georgia"/>
      <family val="1"/>
    </font>
    <font>
      <b/>
      <sz val="11"/>
      <color theme="1"/>
      <name val="Calibri"/>
      <family val="2"/>
      <scheme val="minor"/>
    </font>
    <font>
      <sz val="10"/>
      <name val="Verdana"/>
      <family val="2"/>
    </font>
    <font>
      <b/>
      <sz val="10"/>
      <color theme="1"/>
      <name val="Calibri"/>
      <family val="2"/>
      <scheme val="minor"/>
    </font>
    <font>
      <sz val="10"/>
      <color theme="1"/>
      <name val="Calibri"/>
      <family val="2"/>
      <scheme val="minor"/>
    </font>
    <font>
      <u/>
      <sz val="11"/>
      <color theme="10"/>
      <name val="Calibri"/>
      <family val="2"/>
    </font>
    <font>
      <u/>
      <sz val="10"/>
      <color theme="10"/>
      <name val="Calibri"/>
      <family val="2"/>
    </font>
    <font>
      <i/>
      <sz val="10"/>
      <color theme="1"/>
      <name val="Calibri"/>
      <family val="2"/>
      <scheme val="minor"/>
    </font>
    <font>
      <b/>
      <sz val="12"/>
      <color theme="0"/>
      <name val="Georgia"/>
      <family val="1"/>
    </font>
    <font>
      <sz val="12"/>
      <name val="Georgia"/>
      <family val="1"/>
    </font>
    <font>
      <b/>
      <sz val="10"/>
      <color theme="0"/>
      <name val="Georgia"/>
      <family val="1"/>
    </font>
    <font>
      <sz val="9"/>
      <name val="Georgia"/>
      <family val="1"/>
    </font>
    <font>
      <sz val="11"/>
      <name val="Georgia"/>
      <family val="1"/>
    </font>
    <font>
      <b/>
      <sz val="11"/>
      <color theme="0"/>
      <name val="Georgia"/>
      <family val="1"/>
    </font>
    <font>
      <b/>
      <sz val="18"/>
      <name val="Georgia"/>
      <family val="1"/>
    </font>
    <font>
      <sz val="8"/>
      <color indexed="81"/>
      <name val="Tahoma"/>
      <family val="2"/>
    </font>
    <font>
      <b/>
      <sz val="8"/>
      <color indexed="81"/>
      <name val="Tahoma"/>
      <family val="2"/>
    </font>
    <font>
      <i/>
      <sz val="10"/>
      <name val="Calibri"/>
      <family val="2"/>
      <scheme val="minor"/>
    </font>
    <font>
      <sz val="11"/>
      <name val="Arial"/>
      <family val="2"/>
    </font>
    <font>
      <sz val="24"/>
      <name val="Georgia"/>
      <family val="1"/>
    </font>
    <font>
      <sz val="10"/>
      <color theme="0"/>
      <name val="Georgia"/>
      <family val="1"/>
    </font>
    <font>
      <b/>
      <sz val="11"/>
      <color rgb="FFFF0000"/>
      <name val="Georgia"/>
      <family val="1"/>
    </font>
    <font>
      <sz val="11"/>
      <name val="Calibri"/>
      <family val="2"/>
    </font>
    <font>
      <sz val="11"/>
      <name val="Symbol"/>
      <family val="1"/>
      <charset val="2"/>
    </font>
    <font>
      <sz val="7"/>
      <name val="Times New Roman"/>
      <family val="1"/>
    </font>
    <font>
      <sz val="11"/>
      <color rgb="FFFF0000"/>
      <name val="Calibri"/>
      <family val="2"/>
    </font>
    <font>
      <sz val="10"/>
      <name val="Symbol"/>
      <family val="1"/>
      <charset val="2"/>
    </font>
    <font>
      <b/>
      <sz val="10"/>
      <color rgb="FFFF0000"/>
      <name val="Georgia"/>
      <family val="1"/>
    </font>
    <font>
      <sz val="24"/>
      <color theme="0"/>
      <name val="Georgia"/>
      <family val="1"/>
    </font>
    <font>
      <sz val="11"/>
      <name val="Calibri"/>
      <family val="2"/>
      <scheme val="minor"/>
    </font>
    <font>
      <sz val="11"/>
      <color rgb="FFFFFF00"/>
      <name val="Calibri"/>
      <family val="2"/>
      <scheme val="minor"/>
    </font>
    <font>
      <sz val="10"/>
      <color theme="1"/>
      <name val="Courier New"/>
      <family val="3"/>
    </font>
    <font>
      <sz val="10"/>
      <color theme="0" tint="-0.499984740745262"/>
      <name val="Georgia"/>
      <family val="1"/>
    </font>
    <font>
      <sz val="10"/>
      <color theme="0" tint="-0.499984740745262"/>
      <name val="Calibri"/>
      <family val="2"/>
    </font>
    <font>
      <b/>
      <u/>
      <sz val="10"/>
      <color theme="0" tint="-0.499984740745262"/>
      <name val="Georgia"/>
      <family val="1"/>
    </font>
    <font>
      <sz val="10"/>
      <color theme="0" tint="-0.499984740745262"/>
      <name val="Arial"/>
      <family val="2"/>
    </font>
    <font>
      <b/>
      <sz val="10"/>
      <color theme="0" tint="-0.499984740745262"/>
      <name val="Georgia"/>
      <family val="1"/>
    </font>
    <font>
      <sz val="12"/>
      <color theme="0" tint="-0.499984740745262"/>
      <name val="Georgia"/>
      <family val="1"/>
    </font>
    <font>
      <i/>
      <sz val="12"/>
      <name val="Georgia"/>
      <family val="1"/>
    </font>
    <font>
      <sz val="12"/>
      <name val="Wingdings"/>
      <charset val="2"/>
    </font>
    <font>
      <u/>
      <sz val="12"/>
      <name val="Georgia"/>
      <family val="1"/>
    </font>
    <font>
      <b/>
      <u/>
      <sz val="10"/>
      <color rgb="FFFFFF00"/>
      <name val="Georgia"/>
      <family val="1"/>
    </font>
    <font>
      <b/>
      <sz val="9"/>
      <color indexed="81"/>
      <name val="Tahoma"/>
      <family val="2"/>
    </font>
    <font>
      <sz val="9"/>
      <color indexed="81"/>
      <name val="Tahoma"/>
      <family val="2"/>
    </font>
  </fonts>
  <fills count="2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0085A1"/>
        <bgColor indexed="64"/>
      </patternFill>
    </fill>
    <fill>
      <patternFill patternType="solid">
        <fgColor rgb="FFFFC000"/>
        <bgColor indexed="64"/>
      </patternFill>
    </fill>
    <fill>
      <patternFill patternType="solid">
        <fgColor rgb="FF93CDDD"/>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F00FF"/>
        <bgColor indexed="64"/>
      </patternFill>
    </fill>
    <fill>
      <patternFill patternType="solid">
        <fgColor theme="3" tint="0.39997558519241921"/>
        <bgColor indexed="64"/>
      </patternFill>
    </fill>
    <fill>
      <patternFill patternType="solid">
        <fgColor rgb="FFFFFFCC"/>
        <bgColor indexed="64"/>
      </patternFill>
    </fill>
    <fill>
      <patternFill patternType="solid">
        <fgColor rgb="FFFFFF00"/>
        <bgColor indexed="64"/>
      </patternFill>
    </fill>
    <fill>
      <gradientFill degree="180">
        <stop position="0">
          <color theme="0"/>
        </stop>
        <stop position="1">
          <color rgb="FF0085A1"/>
        </stop>
      </gradientFill>
    </fill>
    <fill>
      <patternFill patternType="solid">
        <fgColor theme="8" tint="-0.249977111117893"/>
        <bgColor indexed="64"/>
      </patternFill>
    </fill>
    <fill>
      <patternFill patternType="solid">
        <fgColor rgb="FF0070C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9"/>
        <bgColor indexed="64"/>
      </patternFill>
    </fill>
    <fill>
      <patternFill patternType="solid">
        <fgColor theme="2" tint="-0.249977111117893"/>
        <bgColor indexed="64"/>
      </patternFill>
    </fill>
    <fill>
      <patternFill patternType="solid">
        <fgColor rgb="FF00B0F0"/>
        <bgColor indexed="64"/>
      </patternFill>
    </fill>
  </fills>
  <borders count="29">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9">
    <xf numFmtId="0" fontId="0" fillId="0" borderId="0"/>
    <xf numFmtId="0" fontId="1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1" fillId="0" borderId="0"/>
    <xf numFmtId="0" fontId="3" fillId="0" borderId="0"/>
    <xf numFmtId="0" fontId="3" fillId="0" borderId="0"/>
  </cellStyleXfs>
  <cellXfs count="262">
    <xf numFmtId="0" fontId="0" fillId="0" borderId="0" xfId="0"/>
    <xf numFmtId="0" fontId="3" fillId="0" borderId="0" xfId="0" applyFont="1"/>
    <xf numFmtId="0" fontId="16" fillId="0" borderId="0" xfId="1" applyFont="1" applyBorder="1" applyAlignment="1" applyProtection="1">
      <alignment horizontal="center" vertical="center"/>
    </xf>
    <xf numFmtId="0" fontId="16" fillId="3" borderId="0" xfId="1" applyFont="1" applyFill="1" applyBorder="1" applyAlignment="1" applyProtection="1">
      <alignment horizontal="center" vertical="center"/>
    </xf>
    <xf numFmtId="0" fontId="5" fillId="2" borderId="0" xfId="0" applyFont="1" applyFill="1" applyAlignment="1">
      <alignment vertical="center"/>
    </xf>
    <xf numFmtId="0" fontId="0" fillId="2" borderId="5" xfId="0" applyFill="1" applyBorder="1"/>
    <xf numFmtId="0" fontId="0" fillId="2" borderId="4" xfId="0" applyFill="1" applyBorder="1"/>
    <xf numFmtId="0" fontId="8" fillId="2" borderId="4" xfId="0" applyFont="1" applyFill="1" applyBorder="1"/>
    <xf numFmtId="0" fontId="6" fillId="2" borderId="4"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4" borderId="0" xfId="0" applyFill="1"/>
    <xf numFmtId="0" fontId="6" fillId="4" borderId="0" xfId="0" applyFont="1" applyFill="1"/>
    <xf numFmtId="0" fontId="5" fillId="2" borderId="2" xfId="0" applyFont="1" applyFill="1" applyBorder="1" applyAlignment="1">
      <alignment vertical="center"/>
    </xf>
    <xf numFmtId="0" fontId="5" fillId="2" borderId="7" xfId="0" applyFont="1" applyFill="1" applyBorder="1" applyAlignment="1">
      <alignment vertical="center"/>
    </xf>
    <xf numFmtId="0" fontId="6" fillId="2" borderId="0" xfId="0" applyFont="1" applyFill="1"/>
    <xf numFmtId="0" fontId="6" fillId="0" borderId="0" xfId="0" applyFont="1" applyAlignment="1">
      <alignment horizontal="center"/>
    </xf>
    <xf numFmtId="0" fontId="5" fillId="2" borderId="0" xfId="0" applyFont="1" applyFill="1" applyAlignment="1">
      <alignment horizontal="left"/>
    </xf>
    <xf numFmtId="0" fontId="5" fillId="2" borderId="2" xfId="0" applyFont="1" applyFill="1" applyBorder="1" applyAlignment="1">
      <alignment horizontal="left"/>
    </xf>
    <xf numFmtId="0" fontId="18" fillId="4" borderId="0" xfId="0" applyFont="1" applyFill="1"/>
    <xf numFmtId="0" fontId="0" fillId="2" borderId="9" xfId="0" applyFill="1" applyBorder="1"/>
    <xf numFmtId="0" fontId="3" fillId="0" borderId="0" xfId="2"/>
    <xf numFmtId="0" fontId="24" fillId="0" borderId="0" xfId="2" applyFont="1"/>
    <xf numFmtId="0" fontId="22" fillId="0" borderId="0" xfId="2" applyFont="1"/>
    <xf numFmtId="14" fontId="3" fillId="0" borderId="0" xfId="2" applyNumberFormat="1"/>
    <xf numFmtId="0" fontId="22" fillId="0" borderId="0" xfId="2" applyFont="1" applyAlignment="1">
      <alignment horizontal="right"/>
    </xf>
    <xf numFmtId="0" fontId="6" fillId="5" borderId="0" xfId="2" applyFont="1" applyFill="1"/>
    <xf numFmtId="0" fontId="3" fillId="6" borderId="0" xfId="2" applyFill="1"/>
    <xf numFmtId="0" fontId="3" fillId="5" borderId="0" xfId="2" applyFill="1"/>
    <xf numFmtId="0" fontId="3" fillId="7" borderId="0" xfId="2" applyFill="1"/>
    <xf numFmtId="0" fontId="5" fillId="0" borderId="0" xfId="2" applyFont="1" applyAlignment="1">
      <alignment horizontal="justify"/>
    </xf>
    <xf numFmtId="0" fontId="19" fillId="6" borderId="0" xfId="2" applyFont="1" applyFill="1" applyAlignment="1">
      <alignment horizontal="left"/>
    </xf>
    <xf numFmtId="0" fontId="19" fillId="8" borderId="0" xfId="2" applyFont="1" applyFill="1" applyAlignment="1">
      <alignment horizontal="left"/>
    </xf>
    <xf numFmtId="0" fontId="19" fillId="5" borderId="0" xfId="2" applyFont="1" applyFill="1" applyAlignment="1">
      <alignment horizontal="left"/>
    </xf>
    <xf numFmtId="0" fontId="19" fillId="7" borderId="0" xfId="2" applyFont="1" applyFill="1" applyAlignment="1">
      <alignment horizontal="left"/>
    </xf>
    <xf numFmtId="0" fontId="19" fillId="9" borderId="0" xfId="2" applyFont="1" applyFill="1" applyAlignment="1">
      <alignment horizontal="left"/>
    </xf>
    <xf numFmtId="0" fontId="19" fillId="0" borderId="0" xfId="2" applyFont="1" applyAlignment="1">
      <alignment horizontal="left"/>
    </xf>
    <xf numFmtId="0" fontId="6" fillId="2" borderId="2" xfId="0" applyFont="1" applyFill="1" applyBorder="1"/>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0" fillId="2" borderId="2" xfId="0" applyFill="1" applyBorder="1"/>
    <xf numFmtId="0" fontId="3" fillId="2" borderId="0" xfId="0" applyFont="1" applyFill="1"/>
    <xf numFmtId="0" fontId="19" fillId="2" borderId="0" xfId="0" applyFont="1" applyFill="1" applyAlignment="1">
      <alignment vertical="center"/>
    </xf>
    <xf numFmtId="0" fontId="6" fillId="2" borderId="0" xfId="0" applyFont="1" applyFill="1" applyAlignment="1">
      <alignment horizontal="left"/>
    </xf>
    <xf numFmtId="0" fontId="5" fillId="2" borderId="0" xfId="0" applyFont="1" applyFill="1" applyAlignment="1">
      <alignment horizontal="left" vertical="center"/>
    </xf>
    <xf numFmtId="0" fontId="18" fillId="4" borderId="0" xfId="0" applyFont="1" applyFill="1" applyAlignment="1">
      <alignment vertical="center"/>
    </xf>
    <xf numFmtId="0" fontId="6" fillId="0" borderId="0" xfId="0" applyFont="1" applyProtection="1">
      <protection locked="0"/>
    </xf>
    <xf numFmtId="14" fontId="0" fillId="0" borderId="0" xfId="0" applyNumberFormat="1"/>
    <xf numFmtId="0" fontId="18" fillId="4" borderId="7" xfId="0" applyFont="1" applyFill="1" applyBorder="1" applyAlignment="1">
      <alignment vertical="center"/>
    </xf>
    <xf numFmtId="0" fontId="6" fillId="2" borderId="8" xfId="0" applyFont="1" applyFill="1" applyBorder="1"/>
    <xf numFmtId="0" fontId="3" fillId="2" borderId="1" xfId="0" applyFont="1" applyFill="1" applyBorder="1"/>
    <xf numFmtId="0" fontId="0" fillId="2" borderId="1" xfId="0" applyFill="1" applyBorder="1" applyAlignment="1">
      <alignment horizontal="left"/>
    </xf>
    <xf numFmtId="0" fontId="6" fillId="2" borderId="1" xfId="0" applyFont="1" applyFill="1" applyBorder="1" applyAlignment="1">
      <alignment horizontal="left"/>
    </xf>
    <xf numFmtId="0" fontId="16" fillId="0" borderId="0" xfId="1" applyFont="1" applyFill="1" applyBorder="1" applyAlignment="1" applyProtection="1">
      <alignment horizontal="center" vertical="center"/>
    </xf>
    <xf numFmtId="0" fontId="5" fillId="2" borderId="8" xfId="0" applyFont="1" applyFill="1" applyBorder="1" applyAlignment="1">
      <alignment vertical="center"/>
    </xf>
    <xf numFmtId="0" fontId="5" fillId="2" borderId="1" xfId="0" applyFont="1" applyFill="1" applyBorder="1" applyAlignment="1">
      <alignment vertical="center"/>
    </xf>
    <xf numFmtId="0" fontId="5" fillId="2" borderId="9" xfId="0" applyFont="1" applyFill="1" applyBorder="1" applyAlignment="1">
      <alignment vertical="center"/>
    </xf>
    <xf numFmtId="0" fontId="6" fillId="2" borderId="2" xfId="0" applyFont="1" applyFill="1" applyBorder="1" applyAlignment="1">
      <alignment vertical="center"/>
    </xf>
    <xf numFmtId="0" fontId="8"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left"/>
    </xf>
    <xf numFmtId="0" fontId="10" fillId="2" borderId="0" xfId="0" applyFont="1" applyFill="1" applyAlignment="1">
      <alignment horizontal="left" vertical="center"/>
    </xf>
    <xf numFmtId="0" fontId="28" fillId="2" borderId="0" xfId="0" applyFont="1" applyFill="1" applyAlignment="1">
      <alignment horizontal="left"/>
    </xf>
    <xf numFmtId="0" fontId="8" fillId="2" borderId="8" xfId="0" applyFont="1" applyFill="1" applyBorder="1" applyAlignment="1">
      <alignment wrapText="1"/>
    </xf>
    <xf numFmtId="0" fontId="8" fillId="2" borderId="1" xfId="0" applyFont="1" applyFill="1" applyBorder="1" applyAlignment="1">
      <alignment wrapText="1"/>
    </xf>
    <xf numFmtId="0" fontId="19" fillId="2" borderId="0" xfId="0" applyFont="1" applyFill="1" applyAlignment="1">
      <alignment horizontal="left" vertical="center"/>
    </xf>
    <xf numFmtId="0" fontId="5" fillId="2" borderId="7" xfId="0" applyFont="1" applyFill="1" applyBorder="1"/>
    <xf numFmtId="0" fontId="4" fillId="2" borderId="7" xfId="0" applyFont="1" applyFill="1" applyBorder="1"/>
    <xf numFmtId="0" fontId="10" fillId="2" borderId="7" xfId="0" applyFont="1" applyFill="1" applyBorder="1"/>
    <xf numFmtId="0" fontId="6" fillId="2" borderId="7" xfId="0" applyFont="1" applyFill="1" applyBorder="1"/>
    <xf numFmtId="0" fontId="8" fillId="2" borderId="9" xfId="0" applyFont="1" applyFill="1" applyBorder="1" applyAlignment="1">
      <alignment wrapText="1"/>
    </xf>
    <xf numFmtId="0" fontId="6" fillId="2" borderId="9" xfId="0" applyFont="1" applyFill="1" applyBorder="1"/>
    <xf numFmtId="0" fontId="18" fillId="4" borderId="7" xfId="0" applyFont="1" applyFill="1" applyBorder="1" applyAlignment="1">
      <alignment wrapText="1"/>
    </xf>
    <xf numFmtId="0" fontId="23" fillId="4" borderId="2" xfId="0" applyFont="1" applyFill="1" applyBorder="1" applyAlignment="1">
      <alignment horizontal="right"/>
    </xf>
    <xf numFmtId="0" fontId="18" fillId="4" borderId="2" xfId="0" applyFont="1" applyFill="1" applyBorder="1" applyAlignment="1">
      <alignment vertical="center"/>
    </xf>
    <xf numFmtId="0" fontId="22" fillId="2" borderId="2" xfId="0" applyFont="1" applyFill="1" applyBorder="1" applyAlignment="1">
      <alignment horizontal="right" vertical="center"/>
    </xf>
    <xf numFmtId="0" fontId="6" fillId="0" borderId="0" xfId="0" applyFont="1" applyAlignment="1" applyProtection="1">
      <alignment vertical="center"/>
      <protection locked="0"/>
    </xf>
    <xf numFmtId="0" fontId="6" fillId="0" borderId="0" xfId="0" applyFont="1"/>
    <xf numFmtId="0" fontId="19" fillId="2" borderId="1" xfId="0" applyFont="1" applyFill="1" applyBorder="1" applyAlignment="1">
      <alignment vertical="center"/>
    </xf>
    <xf numFmtId="0" fontId="5" fillId="2" borderId="1" xfId="0" applyFont="1" applyFill="1" applyBorder="1" applyAlignment="1">
      <alignment horizontal="left" vertical="center"/>
    </xf>
    <xf numFmtId="0" fontId="10" fillId="2" borderId="1" xfId="0" applyFont="1" applyFill="1" applyBorder="1" applyAlignment="1">
      <alignment horizontal="left" vertical="center"/>
    </xf>
    <xf numFmtId="1" fontId="0" fillId="0" borderId="0" xfId="0" applyNumberFormat="1"/>
    <xf numFmtId="0" fontId="10" fillId="0" borderId="0" xfId="0" applyFont="1" applyAlignment="1" applyProtection="1">
      <alignment horizontal="center" vertical="center"/>
      <protection locked="0"/>
    </xf>
    <xf numFmtId="0" fontId="0" fillId="12" borderId="0" xfId="0" applyFill="1"/>
    <xf numFmtId="0" fontId="6" fillId="0" borderId="0" xfId="0" applyFont="1" applyAlignment="1">
      <alignment vertical="center"/>
    </xf>
    <xf numFmtId="0" fontId="6" fillId="13" borderId="0" xfId="0" applyFont="1" applyFill="1" applyAlignment="1">
      <alignment vertical="center"/>
    </xf>
    <xf numFmtId="0" fontId="0" fillId="13" borderId="0" xfId="0" applyFill="1"/>
    <xf numFmtId="0" fontId="8" fillId="2" borderId="0" xfId="0" applyFont="1" applyFill="1" applyAlignment="1">
      <alignment horizontal="left" vertical="center"/>
    </xf>
    <xf numFmtId="0" fontId="22" fillId="0" borderId="0" xfId="0" applyFont="1" applyAlignment="1">
      <alignment horizontal="center"/>
    </xf>
    <xf numFmtId="0" fontId="28" fillId="0" borderId="0" xfId="0" applyFont="1"/>
    <xf numFmtId="0" fontId="23" fillId="4" borderId="0" xfId="0" applyFont="1" applyFill="1" applyAlignment="1">
      <alignment wrapText="1"/>
    </xf>
    <xf numFmtId="0" fontId="23" fillId="4" borderId="7" xfId="0" applyFont="1" applyFill="1" applyBorder="1" applyAlignment="1">
      <alignment wrapText="1"/>
    </xf>
    <xf numFmtId="0" fontId="6" fillId="2" borderId="0" xfId="0" applyFont="1" applyFill="1" applyAlignment="1">
      <alignment horizontal="center" vertical="center"/>
    </xf>
    <xf numFmtId="0" fontId="10" fillId="0" borderId="0" xfId="0" applyFont="1" applyAlignment="1">
      <alignment vertical="center"/>
    </xf>
    <xf numFmtId="14" fontId="10" fillId="0" borderId="0" xfId="0" applyNumberFormat="1" applyFont="1" applyAlignment="1">
      <alignment vertical="center"/>
    </xf>
    <xf numFmtId="0" fontId="0" fillId="0" borderId="0" xfId="0" applyProtection="1">
      <protection locked="0"/>
    </xf>
    <xf numFmtId="0" fontId="22" fillId="2" borderId="0" xfId="0" applyFont="1" applyFill="1" applyAlignment="1">
      <alignment horizontal="center"/>
    </xf>
    <xf numFmtId="0" fontId="33" fillId="0" borderId="0" xfId="0" applyFont="1" applyAlignment="1">
      <alignment horizontal="left" vertical="center" indent="4"/>
    </xf>
    <xf numFmtId="0" fontId="36" fillId="0" borderId="0" xfId="0" applyFont="1" applyAlignment="1">
      <alignment horizontal="left" vertical="center" indent="4"/>
    </xf>
    <xf numFmtId="0" fontId="37" fillId="0" borderId="0" xfId="0" applyFont="1"/>
    <xf numFmtId="1" fontId="0" fillId="12" borderId="0" xfId="0" applyNumberFormat="1" applyFill="1"/>
    <xf numFmtId="165" fontId="22" fillId="11" borderId="0" xfId="0" applyNumberFormat="1" applyFont="1" applyFill="1" applyAlignment="1">
      <alignment horizontal="left"/>
    </xf>
    <xf numFmtId="165" fontId="22" fillId="0" borderId="0" xfId="0" applyNumberFormat="1" applyFont="1" applyAlignment="1" applyProtection="1">
      <alignment horizontal="left" vertical="center"/>
      <protection locked="0"/>
    </xf>
    <xf numFmtId="165" fontId="22" fillId="0" borderId="0" xfId="0" applyNumberFormat="1" applyFont="1" applyAlignment="1" applyProtection="1">
      <alignment horizontal="center"/>
      <protection locked="0"/>
    </xf>
    <xf numFmtId="165" fontId="22" fillId="2" borderId="0" xfId="0" applyNumberFormat="1" applyFont="1" applyFill="1" applyAlignment="1">
      <alignment horizontal="center"/>
    </xf>
    <xf numFmtId="165" fontId="28" fillId="2" borderId="0" xfId="0" applyNumberFormat="1" applyFont="1" applyFill="1" applyAlignment="1">
      <alignment horizontal="center"/>
    </xf>
    <xf numFmtId="165" fontId="22" fillId="11" borderId="0" xfId="0" applyNumberFormat="1" applyFont="1" applyFill="1" applyAlignment="1">
      <alignment horizontal="center"/>
    </xf>
    <xf numFmtId="0" fontId="28" fillId="2" borderId="0" xfId="0" applyFont="1" applyFill="1" applyAlignment="1">
      <alignment horizontal="center"/>
    </xf>
    <xf numFmtId="165" fontId="22" fillId="11"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165" fontId="22" fillId="0" borderId="0" xfId="0" applyNumberFormat="1" applyFont="1" applyAlignment="1" applyProtection="1">
      <alignment horizontal="center" vertical="center"/>
      <protection locked="0"/>
    </xf>
    <xf numFmtId="0" fontId="4" fillId="0" borderId="4" xfId="0" applyFont="1" applyBorder="1" applyAlignment="1">
      <alignment vertical="center"/>
    </xf>
    <xf numFmtId="0" fontId="6" fillId="0" borderId="4" xfId="0" applyFont="1" applyBorder="1" applyAlignment="1">
      <alignment vertical="center"/>
    </xf>
    <xf numFmtId="0" fontId="5" fillId="0" borderId="4" xfId="0" applyFont="1" applyBorder="1" applyAlignment="1">
      <alignment vertical="center"/>
    </xf>
    <xf numFmtId="0" fontId="22" fillId="0" borderId="0" xfId="0" applyFont="1"/>
    <xf numFmtId="0" fontId="1" fillId="15" borderId="0" xfId="5" applyFill="1"/>
    <xf numFmtId="0" fontId="1" fillId="12" borderId="0" xfId="5" applyFill="1"/>
    <xf numFmtId="0" fontId="1" fillId="16" borderId="0" xfId="5" applyFill="1"/>
    <xf numFmtId="0" fontId="1" fillId="17" borderId="0" xfId="5" applyFill="1"/>
    <xf numFmtId="0" fontId="1" fillId="0" borderId="0" xfId="5"/>
    <xf numFmtId="0" fontId="1" fillId="8" borderId="0" xfId="5" applyFill="1"/>
    <xf numFmtId="0" fontId="39" fillId="15" borderId="0" xfId="5" applyFont="1" applyFill="1"/>
    <xf numFmtId="0" fontId="1" fillId="0" borderId="0" xfId="6"/>
    <xf numFmtId="0" fontId="39" fillId="12" borderId="0" xfId="5" applyFont="1" applyFill="1"/>
    <xf numFmtId="0" fontId="0" fillId="0" borderId="0" xfId="5" applyFont="1"/>
    <xf numFmtId="0" fontId="9" fillId="15" borderId="3" xfId="5" applyFont="1" applyFill="1" applyBorder="1"/>
    <xf numFmtId="0" fontId="1" fillId="12" borderId="0" xfId="6" applyFill="1"/>
    <xf numFmtId="0" fontId="1" fillId="18" borderId="0" xfId="5" applyFill="1"/>
    <xf numFmtId="0" fontId="39" fillId="16" borderId="0" xfId="5" applyFont="1" applyFill="1"/>
    <xf numFmtId="0" fontId="11" fillId="0" borderId="0" xfId="5" applyFont="1"/>
    <xf numFmtId="0" fontId="12" fillId="0" borderId="0" xfId="5" applyFont="1"/>
    <xf numFmtId="0" fontId="13" fillId="0" borderId="0" xfId="6" applyFont="1" applyAlignment="1">
      <alignment horizontal="left"/>
    </xf>
    <xf numFmtId="0" fontId="15" fillId="0" borderId="0" xfId="1" applyAlignment="1" applyProtection="1"/>
    <xf numFmtId="0" fontId="3" fillId="0" borderId="0" xfId="7"/>
    <xf numFmtId="0" fontId="13" fillId="0" borderId="0" xfId="5" applyFont="1" applyAlignment="1">
      <alignment horizontal="left"/>
    </xf>
    <xf numFmtId="0" fontId="14" fillId="0" borderId="0" xfId="5" applyFont="1" applyAlignment="1">
      <alignment horizontal="left"/>
    </xf>
    <xf numFmtId="0" fontId="14" fillId="0" borderId="0" xfId="5" applyFont="1"/>
    <xf numFmtId="0" fontId="14" fillId="0" borderId="0" xfId="5" applyFont="1" applyAlignment="1">
      <alignment horizontal="center" vertical="center"/>
    </xf>
    <xf numFmtId="0" fontId="13" fillId="0" borderId="0" xfId="7" applyFont="1" applyAlignment="1">
      <alignment horizontal="left"/>
    </xf>
    <xf numFmtId="0" fontId="17" fillId="0" borderId="0" xfId="5" applyFont="1" applyAlignment="1">
      <alignment horizontal="left" indent="1"/>
    </xf>
    <xf numFmtId="0" fontId="14" fillId="0" borderId="0" xfId="7" applyFont="1" applyAlignment="1">
      <alignment horizontal="left"/>
    </xf>
    <xf numFmtId="0" fontId="17" fillId="0" borderId="0" xfId="7" applyFont="1" applyAlignment="1">
      <alignment horizontal="left" indent="1"/>
    </xf>
    <xf numFmtId="0" fontId="3" fillId="0" borderId="0" xfId="8"/>
    <xf numFmtId="0" fontId="17" fillId="0" borderId="0" xfId="6" applyFont="1" applyAlignment="1">
      <alignment horizontal="left" indent="1"/>
    </xf>
    <xf numFmtId="0" fontId="17" fillId="12" borderId="0" xfId="5" applyFont="1" applyFill="1" applyAlignment="1">
      <alignment horizontal="left" indent="1"/>
    </xf>
    <xf numFmtId="164" fontId="1" fillId="0" borderId="0" xfId="5" applyNumberFormat="1"/>
    <xf numFmtId="0" fontId="27" fillId="10" borderId="0" xfId="5" applyFont="1" applyFill="1" applyAlignment="1">
      <alignment horizontal="left" indent="1"/>
    </xf>
    <xf numFmtId="0" fontId="27" fillId="12" borderId="0" xfId="5" applyFont="1" applyFill="1" applyAlignment="1">
      <alignment horizontal="left" indent="1"/>
    </xf>
    <xf numFmtId="0" fontId="27" fillId="16" borderId="0" xfId="5" applyFont="1" applyFill="1" applyAlignment="1">
      <alignment horizontal="left" indent="1"/>
    </xf>
    <xf numFmtId="0" fontId="27" fillId="18" borderId="0" xfId="5" applyFont="1" applyFill="1" applyAlignment="1">
      <alignment horizontal="left" indent="1"/>
    </xf>
    <xf numFmtId="0" fontId="0" fillId="12" borderId="0" xfId="5" applyFont="1" applyFill="1"/>
    <xf numFmtId="0" fontId="41" fillId="0" borderId="0" xfId="5" applyFont="1" applyAlignment="1">
      <alignment horizontal="left" vertical="center"/>
    </xf>
    <xf numFmtId="0" fontId="42" fillId="0" borderId="13" xfId="0" applyFont="1" applyBorder="1"/>
    <xf numFmtId="0" fontId="45" fillId="0" borderId="0" xfId="0" applyFont="1"/>
    <xf numFmtId="0" fontId="42" fillId="0" borderId="14" xfId="0" applyFont="1" applyBorder="1"/>
    <xf numFmtId="0" fontId="42" fillId="0" borderId="0" xfId="0" applyFont="1"/>
    <xf numFmtId="49" fontId="42" fillId="0" borderId="0" xfId="0" applyNumberFormat="1" applyFont="1"/>
    <xf numFmtId="14" fontId="47" fillId="0" borderId="0" xfId="0" applyNumberFormat="1" applyFont="1" applyAlignment="1">
      <alignment horizontal="left" vertical="center"/>
    </xf>
    <xf numFmtId="14" fontId="42" fillId="0" borderId="0" xfId="0" applyNumberFormat="1" applyFont="1" applyAlignment="1">
      <alignment horizontal="left" vertical="center"/>
    </xf>
    <xf numFmtId="0" fontId="42" fillId="0" borderId="0" xfId="0" applyFont="1" applyAlignment="1">
      <alignment wrapText="1"/>
    </xf>
    <xf numFmtId="0" fontId="45" fillId="0" borderId="0" xfId="0" applyFont="1" applyAlignment="1">
      <alignment vertical="top" wrapText="1"/>
    </xf>
    <xf numFmtId="0" fontId="19" fillId="0" borderId="0" xfId="0" applyFont="1" applyAlignment="1">
      <alignment horizontal="justify" vertical="center"/>
    </xf>
    <xf numFmtId="0" fontId="5" fillId="0" borderId="0" xfId="0" applyFont="1" applyAlignment="1">
      <alignment horizontal="justify" vertical="center"/>
    </xf>
    <xf numFmtId="0" fontId="48" fillId="0" borderId="0" xfId="0" applyFont="1" applyAlignment="1">
      <alignment horizontal="justify" vertical="center"/>
    </xf>
    <xf numFmtId="0" fontId="49" fillId="0" borderId="0" xfId="0" applyFont="1" applyAlignment="1">
      <alignment horizontal="justify" vertical="center"/>
    </xf>
    <xf numFmtId="0" fontId="19" fillId="0" borderId="1" xfId="0" applyFont="1" applyBorder="1" applyAlignment="1">
      <alignment horizontal="justify" vertical="center"/>
    </xf>
    <xf numFmtId="0" fontId="49" fillId="0" borderId="1" xfId="0" applyFont="1" applyBorder="1" applyAlignment="1">
      <alignment horizontal="justify" vertical="center"/>
    </xf>
    <xf numFmtId="0" fontId="0" fillId="0" borderId="1" xfId="0" applyBorder="1"/>
    <xf numFmtId="0" fontId="22" fillId="0" borderId="0" xfId="0" applyFont="1" applyAlignment="1" applyProtection="1">
      <alignment vertical="center"/>
      <protection locked="0"/>
    </xf>
    <xf numFmtId="14" fontId="40" fillId="19" borderId="0" xfId="5" applyNumberFormat="1" applyFont="1" applyFill="1"/>
    <xf numFmtId="0" fontId="22" fillId="2" borderId="2" xfId="0" applyFont="1" applyFill="1" applyBorder="1" applyAlignment="1">
      <alignment vertical="center"/>
    </xf>
    <xf numFmtId="0" fontId="6" fillId="2" borderId="0" xfId="0" applyFont="1" applyFill="1" applyAlignment="1">
      <alignment horizontal="right" vertical="center"/>
    </xf>
    <xf numFmtId="0" fontId="13" fillId="20" borderId="0" xfId="5" applyFont="1" applyFill="1" applyAlignment="1">
      <alignment horizontal="left"/>
    </xf>
    <xf numFmtId="0" fontId="14" fillId="12" borderId="0" xfId="5" applyFont="1" applyFill="1" applyAlignment="1">
      <alignment horizontal="left"/>
    </xf>
    <xf numFmtId="0" fontId="12" fillId="12" borderId="0" xfId="5" applyFont="1" applyFill="1"/>
    <xf numFmtId="0" fontId="14" fillId="12" borderId="0" xfId="7" applyFont="1" applyFill="1" applyAlignment="1">
      <alignment horizontal="left"/>
    </xf>
    <xf numFmtId="0" fontId="13" fillId="12" borderId="0" xfId="5" applyFont="1" applyFill="1" applyAlignment="1">
      <alignment horizontal="left"/>
    </xf>
    <xf numFmtId="0" fontId="17" fillId="12" borderId="0" xfId="7" applyFont="1" applyFill="1" applyAlignment="1">
      <alignment horizontal="left" indent="1"/>
    </xf>
    <xf numFmtId="0" fontId="3" fillId="12" borderId="0" xfId="8" applyFill="1"/>
    <xf numFmtId="0" fontId="17" fillId="12" borderId="0" xfId="6" applyFont="1" applyFill="1" applyAlignment="1">
      <alignment horizontal="left" indent="1"/>
    </xf>
    <xf numFmtId="0" fontId="5" fillId="0" borderId="0" xfId="0" applyFont="1" applyAlignment="1">
      <alignment horizontal="center" vertical="center"/>
    </xf>
    <xf numFmtId="0" fontId="19" fillId="0" borderId="0" xfId="0" applyFont="1" applyAlignment="1">
      <alignment horizontal="left" vertical="center" wrapText="1"/>
    </xf>
    <xf numFmtId="0" fontId="6" fillId="12" borderId="0" xfId="0" applyFont="1" applyFill="1" applyAlignment="1">
      <alignment horizontal="left" vertical="top" wrapText="1"/>
    </xf>
    <xf numFmtId="0" fontId="21" fillId="0" borderId="0" xfId="0" applyFont="1" applyAlignment="1">
      <alignment horizontal="center"/>
    </xf>
    <xf numFmtId="0" fontId="6" fillId="0" borderId="0" xfId="0" applyFont="1" applyAlignment="1">
      <alignment horizontal="center"/>
    </xf>
    <xf numFmtId="0" fontId="19" fillId="0" borderId="0" xfId="0" applyFont="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left" vertical="center" wrapText="1"/>
    </xf>
    <xf numFmtId="0" fontId="38" fillId="14" borderId="0" xfId="0" applyFont="1" applyFill="1" applyAlignment="1">
      <alignment horizontal="center" vertical="center"/>
    </xf>
    <xf numFmtId="0" fontId="23" fillId="4" borderId="0" xfId="0" applyFont="1" applyFill="1" applyAlignment="1">
      <alignment horizontal="left"/>
    </xf>
    <xf numFmtId="0" fontId="6" fillId="0" borderId="2"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20" fillId="4" borderId="0" xfId="0" applyFont="1" applyFill="1" applyAlignment="1">
      <alignment horizontal="left" wrapText="1"/>
    </xf>
    <xf numFmtId="0" fontId="23" fillId="4" borderId="2" xfId="0" applyFont="1" applyFill="1" applyBorder="1" applyAlignment="1">
      <alignment horizontal="center"/>
    </xf>
    <xf numFmtId="0" fontId="23" fillId="4" borderId="0" xfId="0" applyFont="1" applyFill="1" applyAlignment="1">
      <alignment horizontal="center"/>
    </xf>
    <xf numFmtId="0" fontId="23" fillId="4" borderId="7" xfId="0" applyFont="1" applyFill="1" applyBorder="1" applyAlignment="1">
      <alignment horizontal="center"/>
    </xf>
    <xf numFmtId="0" fontId="31" fillId="12" borderId="0" xfId="0" applyFont="1" applyFill="1" applyAlignment="1" applyProtection="1">
      <alignment horizontal="center" vertical="center"/>
      <protection locked="0"/>
    </xf>
    <xf numFmtId="0" fontId="19" fillId="0" borderId="0" xfId="0" applyFont="1" applyAlignment="1" applyProtection="1">
      <alignment horizontal="left" vertical="center"/>
      <protection locked="0"/>
    </xf>
    <xf numFmtId="0" fontId="20" fillId="4" borderId="0" xfId="0" applyFont="1" applyFill="1" applyAlignment="1">
      <alignment horizontal="left" vertical="top" wrapText="1"/>
    </xf>
    <xf numFmtId="0" fontId="23" fillId="4" borderId="5"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2" fillId="0" borderId="0" xfId="0" applyFont="1" applyAlignment="1" applyProtection="1">
      <alignment horizontal="center" vertical="center"/>
      <protection locked="0"/>
    </xf>
    <xf numFmtId="0" fontId="42" fillId="0" borderId="14" xfId="0" applyFont="1" applyBorder="1" applyAlignment="1">
      <alignment horizontal="left" wrapText="1"/>
    </xf>
    <xf numFmtId="0" fontId="42" fillId="0" borderId="15" xfId="0" applyFont="1" applyBorder="1" applyAlignment="1">
      <alignment horizontal="left" wrapText="1"/>
    </xf>
    <xf numFmtId="0" fontId="30" fillId="4" borderId="2" xfId="0" applyFont="1" applyFill="1" applyBorder="1" applyAlignment="1">
      <alignment horizontal="center" vertical="top" wrapText="1"/>
    </xf>
    <xf numFmtId="0" fontId="30" fillId="4" borderId="0" xfId="0" applyFont="1" applyFill="1" applyAlignment="1">
      <alignment horizontal="center" vertical="top" wrapText="1"/>
    </xf>
    <xf numFmtId="0" fontId="10" fillId="2" borderId="0" xfId="0" applyFont="1" applyFill="1" applyAlignment="1">
      <alignment horizontal="center" vertical="center"/>
    </xf>
    <xf numFmtId="165" fontId="22" fillId="0" borderId="0" xfId="0" applyNumberFormat="1" applyFont="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166" fontId="19" fillId="0" borderId="0" xfId="0" applyNumberFormat="1" applyFont="1" applyAlignment="1" applyProtection="1">
      <alignment horizontal="left" vertical="center" wrapText="1"/>
      <protection locked="0"/>
    </xf>
    <xf numFmtId="165" fontId="19" fillId="0" borderId="0" xfId="0" applyNumberFormat="1" applyFont="1" applyAlignment="1" applyProtection="1">
      <alignment horizontal="left" vertical="center" wrapText="1"/>
      <protection locked="0"/>
    </xf>
    <xf numFmtId="0" fontId="42" fillId="0" borderId="0" xfId="0" applyFont="1" applyAlignment="1">
      <alignment horizontal="left" vertical="top"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42" fillId="0" borderId="23" xfId="0" applyFont="1" applyBorder="1" applyAlignment="1">
      <alignment horizontal="left" vertical="top" wrapText="1"/>
    </xf>
    <xf numFmtId="0" fontId="42" fillId="0" borderId="24" xfId="0" applyFont="1" applyBorder="1" applyAlignment="1">
      <alignment horizontal="left" vertical="top" wrapText="1"/>
    </xf>
    <xf numFmtId="0" fontId="42" fillId="0" borderId="25" xfId="0" applyFont="1" applyBorder="1" applyAlignment="1">
      <alignment horizontal="left" vertical="top" wrapText="1"/>
    </xf>
    <xf numFmtId="0" fontId="42" fillId="0" borderId="26" xfId="0" applyFont="1" applyBorder="1" applyAlignment="1">
      <alignment horizontal="left" vertical="top" wrapText="1"/>
    </xf>
    <xf numFmtId="0" fontId="42" fillId="0" borderId="27" xfId="0" applyFont="1" applyBorder="1" applyAlignment="1">
      <alignment horizontal="left" vertical="top" wrapText="1"/>
    </xf>
    <xf numFmtId="0" fontId="42" fillId="0" borderId="28" xfId="0" applyFont="1" applyBorder="1" applyAlignment="1">
      <alignment horizontal="left" vertical="top"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2" fillId="0" borderId="0" xfId="0" applyFont="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2" borderId="4" xfId="0" applyFont="1" applyFill="1" applyBorder="1" applyAlignment="1">
      <alignment horizontal="center"/>
    </xf>
    <xf numFmtId="0" fontId="0" fillId="0" borderId="1" xfId="0" applyBorder="1" applyAlignment="1" applyProtection="1">
      <alignment horizontal="center"/>
      <protection locked="0"/>
    </xf>
    <xf numFmtId="0" fontId="23" fillId="4" borderId="5" xfId="0" applyFont="1" applyFill="1" applyBorder="1" applyAlignment="1">
      <alignment horizontal="center"/>
    </xf>
    <xf numFmtId="0" fontId="23" fillId="4" borderId="4" xfId="0" applyFont="1" applyFill="1" applyBorder="1" applyAlignment="1">
      <alignment horizontal="center"/>
    </xf>
    <xf numFmtId="0" fontId="23" fillId="4" borderId="6" xfId="0" applyFont="1" applyFill="1" applyBorder="1" applyAlignment="1">
      <alignment horizontal="center"/>
    </xf>
    <xf numFmtId="0" fontId="23" fillId="4" borderId="0" xfId="0" applyFont="1" applyFill="1" applyAlignment="1">
      <alignment horizontal="left" wrapText="1"/>
    </xf>
    <xf numFmtId="14" fontId="42" fillId="0" borderId="0" xfId="0" applyNumberFormat="1" applyFont="1" applyAlignment="1">
      <alignment horizontal="left" vertical="center" wrapText="1"/>
    </xf>
    <xf numFmtId="0" fontId="42" fillId="0" borderId="0" xfId="0" applyFont="1" applyAlignment="1">
      <alignment horizontal="left" wrapText="1"/>
    </xf>
    <xf numFmtId="0" fontId="23" fillId="4" borderId="0" xfId="0" applyFont="1" applyFill="1" applyAlignment="1">
      <alignment horizontal="right" wrapText="1"/>
    </xf>
    <xf numFmtId="0" fontId="23" fillId="4" borderId="2" xfId="0" applyFont="1" applyFill="1" applyBorder="1" applyAlignment="1">
      <alignment horizontal="right" wrapText="1"/>
    </xf>
    <xf numFmtId="0" fontId="21" fillId="0" borderId="10" xfId="2" applyFont="1" applyBorder="1" applyAlignment="1">
      <alignment vertical="top" wrapText="1"/>
    </xf>
    <xf numFmtId="0" fontId="21" fillId="0" borderId="11" xfId="2" applyFont="1" applyBorder="1" applyAlignment="1">
      <alignment vertical="top" wrapText="1"/>
    </xf>
    <xf numFmtId="0" fontId="21" fillId="0" borderId="12" xfId="2" applyFont="1" applyBorder="1" applyAlignment="1">
      <alignment vertical="top" wrapText="1"/>
    </xf>
  </cellXfs>
  <cellStyles count="9">
    <cellStyle name="Link" xfId="1" builtinId="8"/>
    <cellStyle name="Normal" xfId="0" builtinId="0"/>
    <cellStyle name="Normal 2" xfId="2" xr:uid="{00000000-0005-0000-0000-000002000000}"/>
    <cellStyle name="Normal 3" xfId="3" xr:uid="{00000000-0005-0000-0000-000003000000}"/>
    <cellStyle name="Normal 4" xfId="4" xr:uid="{00000000-0005-0000-0000-000004000000}"/>
    <cellStyle name="Normal 4 2 2" xfId="6" xr:uid="{00000000-0005-0000-0000-000005000000}"/>
    <cellStyle name="Normal 5 2" xfId="7" xr:uid="{00000000-0005-0000-0000-000006000000}"/>
    <cellStyle name="Normal 6 2" xfId="5" xr:uid="{00000000-0005-0000-0000-000007000000}"/>
    <cellStyle name="Normal 6 2 2" xfId="8" xr:uid="{00000000-0005-0000-0000-000008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s>
  <tableStyles count="0" defaultTableStyle="TableStyleMedium9" defaultPivotStyle="PivotStyleLight16"/>
  <colors>
    <mruColors>
      <color rgb="FF0085A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200025</xdr:colOff>
      <xdr:row>1</xdr:row>
      <xdr:rowOff>142875</xdr:rowOff>
    </xdr:from>
    <xdr:to>
      <xdr:col>12</xdr:col>
      <xdr:colOff>933450</xdr:colOff>
      <xdr:row>5</xdr:row>
      <xdr:rowOff>87894</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76825" y="304800"/>
          <a:ext cx="1847850" cy="602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485775</xdr:colOff>
      <xdr:row>0</xdr:row>
      <xdr:rowOff>0</xdr:rowOff>
    </xdr:from>
    <xdr:to>
      <xdr:col>19</xdr:col>
      <xdr:colOff>47625</xdr:colOff>
      <xdr:row>3</xdr:row>
      <xdr:rowOff>85725</xdr:rowOff>
    </xdr:to>
    <xdr:pic>
      <xdr:nvPicPr>
        <xdr:cNvPr id="2" name="Billede 5" descr="RS">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030200" y="0"/>
          <a:ext cx="1390650" cy="7334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regionsjaelland.dk/Center%20for%20L&#248;n%20og%20Personale/Blanketter-intranet-Webansvarlig/Blanketter%20Region%20Sj&#230;lland/1%20Skabelon%20Ba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regionsjaelland.dk/Center%20for%20L&#248;n%20og%20Personale/Blanketter-intranet-Webansvarlig/Blanketter%20Region%20Sj&#230;lland/Arb/Personaleblanket-soc.inst%2030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Å2"/>
      <sheetName val="BLÅ"/>
      <sheetName val="GRÅ"/>
      <sheetName val=" område"/>
      <sheetName val="NSR"/>
      <sheetName val="SU"/>
      <sheetName val="HO"/>
      <sheetName val="NY"/>
      <sheetName val="Psyk"/>
      <sheetName val="SOC"/>
      <sheetName val="APO"/>
      <sheetName val="KS"/>
      <sheetName val="KØ"/>
      <sheetName val="KHR"/>
      <sheetName val="PRÆ"/>
      <sheetName val="PRIM"/>
      <sheetName val="IT"/>
      <sheetName val="LED"/>
      <sheetName val="RU"/>
      <sheetName val="KU"/>
      <sheetName val="PFI"/>
      <sheetName val="IKE"/>
      <sheetName val="RS"/>
    </sheetNames>
    <sheetDataSet>
      <sheetData sheetId="0"/>
      <sheetData sheetId="1"/>
      <sheetData sheetId="2"/>
      <sheetData sheetId="3">
        <row r="3">
          <cell r="B3" t="str">
            <v>khr-loen-team2@regionsjaelland.dk</v>
          </cell>
        </row>
        <row r="24">
          <cell r="A24" t="str">
            <v>Akutafdelingen - Køge</v>
          </cell>
          <cell r="B24" t="str">
            <v>Gynækologisk/Obstetrisk Afd. - Roskilde-ROGYOB</v>
          </cell>
        </row>
        <row r="25">
          <cell r="A25" t="str">
            <v>Anæstesiologisk Afdeling - Køge</v>
          </cell>
          <cell r="B25" t="str">
            <v>Af. for fød. 2 - Gyn og  Obs - Rosk.(VP)-ROGYOBAFF2</v>
          </cell>
        </row>
        <row r="26">
          <cell r="A26" t="str">
            <v>Anæstesiologisk Afdeling - Roskilde</v>
          </cell>
          <cell r="B26" t="str">
            <v>Afs for fød. 3 - Gyn og  Obs - Rosk.(VP)-ROGYOBAFF3</v>
          </cell>
        </row>
        <row r="27">
          <cell r="A27" t="str">
            <v>Billeddiagnostisk Afdeling - Rosk.-Køge</v>
          </cell>
          <cell r="B27" t="str">
            <v>Dagkirurgisk - Gyn/Obs - Roskilde-ROGYOBDAGK</v>
          </cell>
        </row>
        <row r="28">
          <cell r="A28" t="str">
            <v>Dermatologisk Afdeling - Roskilde</v>
          </cell>
          <cell r="B28" t="str">
            <v>Forskning - Gyn/Obs - Roskilde-ROGYOBFORS</v>
          </cell>
        </row>
        <row r="29">
          <cell r="A29" t="str">
            <v>Driftsafdelingen - Roskilde-Køge</v>
          </cell>
          <cell r="B29" t="str">
            <v>Fælles - Gyn/Obs - Roskilde-ROGYOBFÆLL</v>
          </cell>
        </row>
        <row r="30">
          <cell r="A30" t="str">
            <v>Generel - Roskilde/Køge</v>
          </cell>
          <cell r="B30" t="str">
            <v>Fælles3 - Gynæ. og  Obstet. - Rosk. (VP)-ROGYOBFÆL3</v>
          </cell>
        </row>
        <row r="31">
          <cell r="A31" t="str">
            <v>Gynækologisk/Obstetrisk Afd. - Roskilde</v>
          </cell>
          <cell r="B31" t="str">
            <v>Fødende FG - Gyn/Obs - Roskilde-ROGYOBFG</v>
          </cell>
        </row>
        <row r="32">
          <cell r="A32" t="str">
            <v>Hæmatologisk afdeling - Roskilde</v>
          </cell>
          <cell r="B32" t="str">
            <v>SP Fødende FG - Gyn/Obs - Roskilde-SPROGYOBFG</v>
          </cell>
        </row>
        <row r="33">
          <cell r="A33" t="str">
            <v>Kardiologisk Afdeling - Roskilde</v>
          </cell>
          <cell r="B33" t="str">
            <v>Gynækologi G76 - Gyn/Obs - Roskilde-ROGYOBG76</v>
          </cell>
        </row>
        <row r="34">
          <cell r="A34" t="str">
            <v>Kirurgisk Afdeling - Køge/Roskilde</v>
          </cell>
          <cell r="B34" t="str">
            <v>Instruk.jordemoder - Gyn/Obs - Roskilde-ROGYOBINJO</v>
          </cell>
        </row>
        <row r="35">
          <cell r="A35" t="str">
            <v>Klinisk Biokemisk Afdeling - SUH</v>
          </cell>
          <cell r="B35" t="str">
            <v>Lægesekretær - Gyn/Obs - Roskilde-ROGYOBLÆSE</v>
          </cell>
        </row>
        <row r="36">
          <cell r="A36" t="str">
            <v>Klinisk Fysiologisk/Nuklearmedicinsk Afd</v>
          </cell>
          <cell r="B36" t="str">
            <v>Svanger/barsel G73 - Gyn/Obs - Roskilde-ROGYOBG73</v>
          </cell>
        </row>
        <row r="37">
          <cell r="A37" t="str">
            <v>Klinisk Onkologisk Afdeling</v>
          </cell>
          <cell r="B37" t="str">
            <v>*</v>
          </cell>
        </row>
        <row r="38">
          <cell r="A38" t="str">
            <v>Medicinsk Afdeling - Køge</v>
          </cell>
          <cell r="B38" t="str">
            <v>*</v>
          </cell>
        </row>
        <row r="39">
          <cell r="A39" t="str">
            <v>Medicinsk Afdeling - Roskilde</v>
          </cell>
          <cell r="B39" t="str">
            <v>*</v>
          </cell>
        </row>
        <row r="40">
          <cell r="A40" t="str">
            <v>Neurologisk Afdeling - Roskilde</v>
          </cell>
          <cell r="B40" t="str">
            <v>*</v>
          </cell>
        </row>
        <row r="41">
          <cell r="A41" t="str">
            <v>Ortopædkirurgisk Afdeling - Køge</v>
          </cell>
          <cell r="B41" t="str">
            <v>*</v>
          </cell>
        </row>
        <row r="42">
          <cell r="A42" t="str">
            <v>Patologiafdelingen - Region Sjælland</v>
          </cell>
          <cell r="B42" t="str">
            <v>*</v>
          </cell>
        </row>
        <row r="43">
          <cell r="A43" t="str">
            <v>Plastikkirurgisk og Brystkirurgisk Afd.</v>
          </cell>
          <cell r="B43" t="str">
            <v>*</v>
          </cell>
        </row>
        <row r="44">
          <cell r="A44" t="str">
            <v>Pædiatrisk Afdeling - Roskilde</v>
          </cell>
          <cell r="B44" t="str">
            <v>*</v>
          </cell>
        </row>
        <row r="45">
          <cell r="A45" t="str">
            <v>Reumatologisk Afdeling - Rosk.-Køge</v>
          </cell>
          <cell r="B45" t="str">
            <v>*</v>
          </cell>
        </row>
        <row r="46">
          <cell r="A46" t="str">
            <v>Sekretariat - Sygehusled. - Rosk.-Køge</v>
          </cell>
          <cell r="B46" t="str">
            <v>*</v>
          </cell>
        </row>
        <row r="47">
          <cell r="A47" t="str">
            <v>Stab - Roskilde-Køge</v>
          </cell>
          <cell r="B47" t="str">
            <v>*</v>
          </cell>
        </row>
        <row r="48">
          <cell r="A48" t="str">
            <v>Urologisk Afdeling</v>
          </cell>
          <cell r="B48" t="str">
            <v>*</v>
          </cell>
        </row>
        <row r="49">
          <cell r="A49" t="str">
            <v>Øjenafdelingen</v>
          </cell>
          <cell r="B49" t="str">
            <v>*</v>
          </cell>
        </row>
        <row r="50">
          <cell r="A50" t="str">
            <v>Øre-Næse-Hals-Kæbekir. Afd. - Rosk./Køge</v>
          </cell>
          <cell r="B50" t="str">
            <v>*</v>
          </cell>
        </row>
        <row r="51">
          <cell r="A51" t="str">
            <v>*</v>
          </cell>
          <cell r="B51" t="str">
            <v>*</v>
          </cell>
        </row>
        <row r="52">
          <cell r="A52" t="str">
            <v>*</v>
          </cell>
          <cell r="B52" t="str">
            <v>*</v>
          </cell>
        </row>
        <row r="53">
          <cell r="A53" t="str">
            <v>*</v>
          </cell>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mråde"/>
      <sheetName val="menu"/>
      <sheetName val="nyansættelse"/>
      <sheetName val="ændring"/>
      <sheetName val="fratrædelse"/>
      <sheetName val="orlov"/>
      <sheetName val="lønaftale"/>
      <sheetName val="stillinger"/>
      <sheetName val="Ark2"/>
      <sheetName val="VP"/>
      <sheetName val="TR FTR AMI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1. Reservelæge</v>
          </cell>
          <cell r="C2" t="str">
            <v>nej</v>
          </cell>
        </row>
        <row r="3">
          <cell r="A3" t="str">
            <v>1. Reservelæge i hoveduddannelse</v>
          </cell>
          <cell r="B3" t="str">
            <v>x</v>
          </cell>
          <cell r="C3" t="str">
            <v>nej</v>
          </cell>
        </row>
        <row r="4">
          <cell r="A4" t="str">
            <v>Administrerende direktør</v>
          </cell>
          <cell r="C4" t="str">
            <v>ja</v>
          </cell>
        </row>
        <row r="5">
          <cell r="A5" t="str">
            <v>Afdelingsbioanalytiker m. ledelsesansvar</v>
          </cell>
          <cell r="C5" t="str">
            <v>ja</v>
          </cell>
        </row>
        <row r="6">
          <cell r="A6" t="str">
            <v>Afdelingsergoterapeut m. ledelsesansvar</v>
          </cell>
          <cell r="C6" t="str">
            <v>ja</v>
          </cell>
        </row>
        <row r="7">
          <cell r="A7" t="str">
            <v>Afdelingsfysioterapeut m. ledelsesansvar</v>
          </cell>
          <cell r="C7" t="str">
            <v>ja</v>
          </cell>
        </row>
        <row r="8">
          <cell r="A8" t="str">
            <v>Afdelingsledelsessekretær</v>
          </cell>
          <cell r="C8" t="str">
            <v>nej</v>
          </cell>
        </row>
        <row r="9">
          <cell r="A9" t="str">
            <v>Afdelingsleder</v>
          </cell>
          <cell r="C9" t="str">
            <v>ja</v>
          </cell>
        </row>
        <row r="10">
          <cell r="A10" t="str">
            <v>Afdelingslæge</v>
          </cell>
          <cell r="C10" t="str">
            <v>nej</v>
          </cell>
        </row>
        <row r="11">
          <cell r="A11" t="str">
            <v>Afdelingslæge - centerchef</v>
          </cell>
          <cell r="C11" t="str">
            <v>nej</v>
          </cell>
        </row>
        <row r="12">
          <cell r="A12" t="str">
            <v>Afdelingsradiograf</v>
          </cell>
          <cell r="C12" t="str">
            <v>ja</v>
          </cell>
        </row>
        <row r="13">
          <cell r="A13" t="str">
            <v>Afdelingssygeplejerske</v>
          </cell>
          <cell r="C13" t="str">
            <v>ja</v>
          </cell>
        </row>
        <row r="14">
          <cell r="A14" t="str">
            <v>Agronom</v>
          </cell>
          <cell r="C14" t="str">
            <v>nej</v>
          </cell>
        </row>
        <row r="15">
          <cell r="A15" t="str">
            <v>Ambulancebehandler</v>
          </cell>
          <cell r="C15" t="str">
            <v>nej</v>
          </cell>
        </row>
        <row r="16">
          <cell r="A16" t="str">
            <v>Ansvarlig fysiker</v>
          </cell>
          <cell r="C16" t="str">
            <v>nej</v>
          </cell>
        </row>
        <row r="17">
          <cell r="A17" t="str">
            <v>Apoteker</v>
          </cell>
          <cell r="C17" t="str">
            <v>ja</v>
          </cell>
        </row>
        <row r="18">
          <cell r="A18" t="str">
            <v>Apoteksmedhjælper</v>
          </cell>
          <cell r="C18" t="str">
            <v>nej</v>
          </cell>
        </row>
        <row r="19">
          <cell r="A19" t="str">
            <v>Assistent</v>
          </cell>
          <cell r="C19" t="str">
            <v>nej</v>
          </cell>
        </row>
        <row r="20">
          <cell r="A20" t="str">
            <v>Assisterende specialeansvarlig overlæge</v>
          </cell>
          <cell r="C20" t="str">
            <v>nej</v>
          </cell>
        </row>
        <row r="21">
          <cell r="A21" t="str">
            <v>Audiologiassistent</v>
          </cell>
          <cell r="C21" t="str">
            <v>nej</v>
          </cell>
        </row>
        <row r="22">
          <cell r="A22" t="str">
            <v>Audiologiassistentelev</v>
          </cell>
          <cell r="C22" t="str">
            <v>nej</v>
          </cell>
        </row>
        <row r="23">
          <cell r="A23" t="str">
            <v>Audiologopæd</v>
          </cell>
          <cell r="C23" t="str">
            <v>nej</v>
          </cell>
        </row>
        <row r="24">
          <cell r="A24" t="str">
            <v>Bachelor</v>
          </cell>
          <cell r="C24" t="str">
            <v>nej</v>
          </cell>
        </row>
        <row r="25">
          <cell r="A25" t="str">
            <v>Bager</v>
          </cell>
          <cell r="C25" t="str">
            <v>nej</v>
          </cell>
        </row>
        <row r="26">
          <cell r="A26" t="str">
            <v>Beskyttet beskæftigelse</v>
          </cell>
          <cell r="C26" t="str">
            <v>nej</v>
          </cell>
        </row>
        <row r="27">
          <cell r="A27" t="str">
            <v>Beskæftigelsesvejleder</v>
          </cell>
          <cell r="C27" t="str">
            <v>nej</v>
          </cell>
        </row>
        <row r="28">
          <cell r="A28" t="str">
            <v>Bibliotekar</v>
          </cell>
          <cell r="C28" t="str">
            <v>nej</v>
          </cell>
        </row>
        <row r="29">
          <cell r="A29" t="str">
            <v>Bioanalytiker</v>
          </cell>
          <cell r="C29" t="str">
            <v>nej</v>
          </cell>
        </row>
        <row r="30">
          <cell r="A30" t="str">
            <v>Bioanalytikerunderviser</v>
          </cell>
          <cell r="C30" t="str">
            <v>nej</v>
          </cell>
        </row>
        <row r="31">
          <cell r="A31" t="str">
            <v>Biolog</v>
          </cell>
          <cell r="C31" t="str">
            <v>nej</v>
          </cell>
        </row>
        <row r="32">
          <cell r="A32" t="str">
            <v>Blikkenslager</v>
          </cell>
          <cell r="C32" t="str">
            <v>nej</v>
          </cell>
        </row>
        <row r="33">
          <cell r="A33" t="str">
            <v>Budget- og controllingchef</v>
          </cell>
          <cell r="C33" t="str">
            <v>ja</v>
          </cell>
        </row>
        <row r="34">
          <cell r="A34" t="str">
            <v>Byggechef</v>
          </cell>
          <cell r="C34" t="str">
            <v>ja</v>
          </cell>
        </row>
        <row r="35">
          <cell r="A35" t="str">
            <v>Byggeteknisk chef</v>
          </cell>
          <cell r="C35" t="str">
            <v>ja</v>
          </cell>
        </row>
        <row r="36">
          <cell r="A36" t="str">
            <v>Bygnings- og driftschef</v>
          </cell>
          <cell r="C36" t="str">
            <v>ja</v>
          </cell>
        </row>
        <row r="37">
          <cell r="A37" t="str">
            <v>Bygningskonstruktør</v>
          </cell>
          <cell r="C37" t="str">
            <v>nej</v>
          </cell>
        </row>
        <row r="38">
          <cell r="A38" t="str">
            <v>Centerchef</v>
          </cell>
          <cell r="C38" t="str">
            <v>ja</v>
          </cell>
        </row>
        <row r="39">
          <cell r="A39" t="str">
            <v>Centerdirektør</v>
          </cell>
          <cell r="C39" t="str">
            <v>ja</v>
          </cell>
        </row>
        <row r="40">
          <cell r="A40" t="str">
            <v>Change Manager</v>
          </cell>
          <cell r="C40" t="str">
            <v>nej</v>
          </cell>
        </row>
        <row r="41">
          <cell r="A41" t="str">
            <v>Chauffør</v>
          </cell>
          <cell r="C41" t="str">
            <v>nej</v>
          </cell>
        </row>
        <row r="42">
          <cell r="A42" t="str">
            <v>Chef for HR og Uddannelse</v>
          </cell>
          <cell r="C42" t="str">
            <v>ja</v>
          </cell>
        </row>
        <row r="43">
          <cell r="A43" t="str">
            <v>Chef for Indkøb og support</v>
          </cell>
          <cell r="C43" t="str">
            <v>ja</v>
          </cell>
        </row>
        <row r="44">
          <cell r="A44" t="str">
            <v>Chef for Informatik og Patientservice</v>
          </cell>
          <cell r="C44" t="str">
            <v>ja</v>
          </cell>
        </row>
        <row r="45">
          <cell r="A45" t="str">
            <v>Chef for Informationssikkerhed</v>
          </cell>
          <cell r="C45" t="str">
            <v>ja</v>
          </cell>
        </row>
        <row r="46">
          <cell r="A46" t="str">
            <v>Chef for Intern Kontrolenhed</v>
          </cell>
          <cell r="C46" t="str">
            <v>ja</v>
          </cell>
        </row>
        <row r="47">
          <cell r="A47" t="str">
            <v>Chef for Jura og forhandling</v>
          </cell>
          <cell r="C47" t="str">
            <v>ja</v>
          </cell>
        </row>
        <row r="48">
          <cell r="A48" t="str">
            <v>Chef for KS Regionshus</v>
          </cell>
          <cell r="C48" t="str">
            <v>ja</v>
          </cell>
        </row>
        <row r="49">
          <cell r="A49" t="str">
            <v>Chef for KU Sund</v>
          </cell>
          <cell r="C49" t="str">
            <v>ja</v>
          </cell>
        </row>
        <row r="50">
          <cell r="A50" t="str">
            <v>Chef for Kvalitet og Målstyring</v>
          </cell>
          <cell r="C50" t="str">
            <v>ja</v>
          </cell>
        </row>
        <row r="51">
          <cell r="A51" t="str">
            <v>Chef for Løn og personale</v>
          </cell>
          <cell r="C51" t="str">
            <v>ja</v>
          </cell>
        </row>
        <row r="52">
          <cell r="A52" t="str">
            <v>Chef for Medicoteknik</v>
          </cell>
          <cell r="C52" t="str">
            <v>ja</v>
          </cell>
        </row>
        <row r="53">
          <cell r="A53" t="str">
            <v>Chef for Regnskabsservice</v>
          </cell>
          <cell r="C53" t="str">
            <v>ja</v>
          </cell>
        </row>
        <row r="54">
          <cell r="A54" t="str">
            <v>Chef for Strategi og Plan</v>
          </cell>
          <cell r="C54" t="str">
            <v>ja</v>
          </cell>
        </row>
        <row r="55">
          <cell r="A55" t="str">
            <v>Chef for Teknik</v>
          </cell>
          <cell r="C55" t="str">
            <v>ja</v>
          </cell>
        </row>
        <row r="56">
          <cell r="A56" t="str">
            <v>Chef for Udbud</v>
          </cell>
          <cell r="C56" t="str">
            <v>ja</v>
          </cell>
        </row>
        <row r="57">
          <cell r="A57" t="str">
            <v>Chef for Uddannelse og kompetence</v>
          </cell>
          <cell r="C57" t="str">
            <v>ja</v>
          </cell>
        </row>
        <row r="58">
          <cell r="A58" t="str">
            <v>Chef Økonomi og Analyse</v>
          </cell>
          <cell r="C58" t="str">
            <v>ja</v>
          </cell>
        </row>
        <row r="59">
          <cell r="A59" t="str">
            <v>Cheffysiker</v>
          </cell>
          <cell r="C59" t="str">
            <v>ja</v>
          </cell>
        </row>
        <row r="60">
          <cell r="A60" t="str">
            <v>Chefkonsulent</v>
          </cell>
          <cell r="C60" t="str">
            <v>nej</v>
          </cell>
        </row>
        <row r="61">
          <cell r="A61" t="str">
            <v>Chefkonsulent (læge)</v>
          </cell>
          <cell r="C61" t="str">
            <v>nej</v>
          </cell>
        </row>
        <row r="62">
          <cell r="A62" t="str">
            <v>Chefsekretær</v>
          </cell>
          <cell r="C62" t="str">
            <v>nej</v>
          </cell>
        </row>
        <row r="63">
          <cell r="A63" t="str">
            <v>Chefsekretær/uddannelsesleder</v>
          </cell>
          <cell r="C63" t="str">
            <v>ja</v>
          </cell>
        </row>
        <row r="64">
          <cell r="A64" t="str">
            <v>Configuration Manager</v>
          </cell>
          <cell r="C64" t="str">
            <v>nej</v>
          </cell>
        </row>
        <row r="65">
          <cell r="A65" t="str">
            <v>Continuity Manager</v>
          </cell>
          <cell r="C65" t="str">
            <v>nej</v>
          </cell>
        </row>
        <row r="66">
          <cell r="A66" t="str">
            <v>Daglig leder</v>
          </cell>
          <cell r="C66" t="str">
            <v>ja</v>
          </cell>
        </row>
        <row r="67">
          <cell r="A67" t="str">
            <v>Data- og analysechef</v>
          </cell>
          <cell r="C67" t="str">
            <v>ja</v>
          </cell>
        </row>
        <row r="68">
          <cell r="A68" t="str">
            <v>Data- og planlægningschef</v>
          </cell>
          <cell r="C68" t="str">
            <v>ja</v>
          </cell>
        </row>
        <row r="69">
          <cell r="A69" t="str">
            <v>Datafagtekniker</v>
          </cell>
          <cell r="C69" t="str">
            <v>nej</v>
          </cell>
        </row>
        <row r="70">
          <cell r="A70" t="str">
            <v>Depotmedarbejder</v>
          </cell>
          <cell r="C70" t="str">
            <v>nej</v>
          </cell>
        </row>
        <row r="71">
          <cell r="A71" t="str">
            <v>Diakon</v>
          </cell>
          <cell r="C71" t="str">
            <v>nej</v>
          </cell>
        </row>
        <row r="72">
          <cell r="A72" t="str">
            <v>Direktør for Det nære sundhedsvæsen</v>
          </cell>
          <cell r="C72" t="str">
            <v>ja</v>
          </cell>
        </row>
        <row r="73">
          <cell r="A73" t="str">
            <v>Diverse undervisere</v>
          </cell>
          <cell r="C73" t="str">
            <v>nej</v>
          </cell>
        </row>
        <row r="74">
          <cell r="A74" t="str">
            <v>Diverse, ej fast løn</v>
          </cell>
          <cell r="C74" t="str">
            <v>nej</v>
          </cell>
        </row>
        <row r="75">
          <cell r="A75" t="str">
            <v>Diverse, ej fast løn (arbejdsskade)</v>
          </cell>
          <cell r="C75" t="str">
            <v>nej</v>
          </cell>
        </row>
        <row r="76">
          <cell r="A76" t="str">
            <v>Diverse, ej fast løn (forsikringer)</v>
          </cell>
          <cell r="C76" t="str">
            <v>nej</v>
          </cell>
        </row>
        <row r="77">
          <cell r="A77" t="str">
            <v>Diætist</v>
          </cell>
          <cell r="C77" t="str">
            <v>nej</v>
          </cell>
        </row>
        <row r="78">
          <cell r="A78" t="str">
            <v>DRG-Controller</v>
          </cell>
          <cell r="C78" t="str">
            <v>nej</v>
          </cell>
        </row>
        <row r="79">
          <cell r="A79" t="str">
            <v>Drifts- og sekretariatschef</v>
          </cell>
          <cell r="C79" t="str">
            <v>ja</v>
          </cell>
        </row>
        <row r="80">
          <cell r="A80" t="str">
            <v>Driftschef</v>
          </cell>
          <cell r="C80" t="str">
            <v>ja</v>
          </cell>
        </row>
        <row r="81">
          <cell r="A81" t="str">
            <v>Driftsleder</v>
          </cell>
          <cell r="C81" t="str">
            <v>ja</v>
          </cell>
        </row>
        <row r="82">
          <cell r="A82" t="str">
            <v>Driftstekniker</v>
          </cell>
          <cell r="C82" t="str">
            <v>nej</v>
          </cell>
        </row>
        <row r="83">
          <cell r="A83" t="str">
            <v>Efterindtægt</v>
          </cell>
          <cell r="C83" t="str">
            <v>nej</v>
          </cell>
        </row>
        <row r="84">
          <cell r="A84" t="str">
            <v>EGU-elev</v>
          </cell>
          <cell r="C84" t="str">
            <v>nej</v>
          </cell>
        </row>
        <row r="85">
          <cell r="A85" t="str">
            <v>Ejendomsservicetekniker</v>
          </cell>
          <cell r="C85" t="str">
            <v>nej</v>
          </cell>
        </row>
        <row r="86">
          <cell r="A86" t="str">
            <v>Ejendomsserviceteknikerelev</v>
          </cell>
          <cell r="C86" t="str">
            <v>nej</v>
          </cell>
        </row>
        <row r="87">
          <cell r="A87" t="str">
            <v>Elektriker</v>
          </cell>
          <cell r="C87" t="str">
            <v>nej</v>
          </cell>
        </row>
        <row r="88">
          <cell r="A88" t="str">
            <v>Elektrikerelev</v>
          </cell>
          <cell r="C88" t="str">
            <v>nej</v>
          </cell>
        </row>
        <row r="89">
          <cell r="A89" t="str">
            <v>Elektronikmekaniker</v>
          </cell>
          <cell r="C89" t="str">
            <v>nej</v>
          </cell>
        </row>
        <row r="90">
          <cell r="A90" t="str">
            <v>Elektroniktekniker</v>
          </cell>
          <cell r="C90" t="str">
            <v>nej</v>
          </cell>
        </row>
        <row r="91">
          <cell r="A91" t="str">
            <v>Enhedschef</v>
          </cell>
          <cell r="C91" t="str">
            <v>ja</v>
          </cell>
        </row>
        <row r="92">
          <cell r="A92" t="str">
            <v>Enhedsleder</v>
          </cell>
          <cell r="C92" t="str">
            <v>ja</v>
          </cell>
        </row>
        <row r="93">
          <cell r="A93" t="str">
            <v>Ergoterapeut</v>
          </cell>
          <cell r="C93" t="str">
            <v>nej</v>
          </cell>
        </row>
        <row r="94">
          <cell r="A94" t="str">
            <v>Erhvervsuddannet serviceassistent</v>
          </cell>
          <cell r="B94" t="str">
            <v>y</v>
          </cell>
          <cell r="C94" t="str">
            <v>nej</v>
          </cell>
        </row>
        <row r="95">
          <cell r="A95" t="str">
            <v>Ernæringsassistent</v>
          </cell>
          <cell r="C95" t="str">
            <v>nej</v>
          </cell>
        </row>
        <row r="96">
          <cell r="A96" t="str">
            <v>Ernæringsassistentelev</v>
          </cell>
          <cell r="C96" t="str">
            <v>nej</v>
          </cell>
        </row>
        <row r="97">
          <cell r="A97" t="str">
            <v>Faglig leder</v>
          </cell>
          <cell r="C97" t="str">
            <v>nej</v>
          </cell>
        </row>
        <row r="98">
          <cell r="A98" t="str">
            <v>Faglærer</v>
          </cell>
          <cell r="C98" t="str">
            <v>nej</v>
          </cell>
        </row>
        <row r="99">
          <cell r="A99" t="str">
            <v>Farmaceut</v>
          </cell>
          <cell r="C99" t="str">
            <v>nej</v>
          </cell>
        </row>
        <row r="100">
          <cell r="A100" t="str">
            <v>Farmaceutisk Chef</v>
          </cell>
          <cell r="C100" t="str">
            <v>ja</v>
          </cell>
        </row>
        <row r="101">
          <cell r="A101" t="str">
            <v>Farmakonom</v>
          </cell>
          <cell r="C101" t="str">
            <v>nej</v>
          </cell>
        </row>
        <row r="102">
          <cell r="A102" t="str">
            <v>Finans- og analysechef</v>
          </cell>
          <cell r="C102" t="str">
            <v>ja</v>
          </cell>
        </row>
        <row r="103">
          <cell r="A103" t="str">
            <v>Finans- og regnskabschef</v>
          </cell>
          <cell r="C103" t="str">
            <v>ja</v>
          </cell>
        </row>
        <row r="104">
          <cell r="A104" t="str">
            <v>Fodterapeut</v>
          </cell>
          <cell r="C104" t="str">
            <v>nej</v>
          </cell>
        </row>
        <row r="105">
          <cell r="A105" t="str">
            <v>Forbedringschef</v>
          </cell>
          <cell r="C105" t="str">
            <v>ja</v>
          </cell>
        </row>
        <row r="106">
          <cell r="A106" t="str">
            <v>Forsker (ikke læge)</v>
          </cell>
          <cell r="C106" t="str">
            <v>nej</v>
          </cell>
        </row>
        <row r="107">
          <cell r="A107" t="str">
            <v>Forsknings- og innovationschef</v>
          </cell>
          <cell r="C107" t="str">
            <v>ja</v>
          </cell>
        </row>
        <row r="108">
          <cell r="A108" t="str">
            <v>Forskningsassistent (ikke læge)</v>
          </cell>
          <cell r="C108" t="str">
            <v>nej</v>
          </cell>
        </row>
        <row r="109">
          <cell r="A109" t="str">
            <v>Forskningsassistent (læge)</v>
          </cell>
          <cell r="C109" t="str">
            <v>nej</v>
          </cell>
        </row>
        <row r="110">
          <cell r="A110" t="str">
            <v>Forskningskonsulent</v>
          </cell>
          <cell r="C110" t="str">
            <v>nej</v>
          </cell>
        </row>
        <row r="111">
          <cell r="A111" t="str">
            <v>Forskningskoordinator</v>
          </cell>
          <cell r="C111" t="str">
            <v>nej</v>
          </cell>
        </row>
        <row r="112">
          <cell r="A112" t="str">
            <v>Forskningsleder</v>
          </cell>
          <cell r="C112" t="str">
            <v>nej</v>
          </cell>
        </row>
        <row r="113">
          <cell r="A113" t="str">
            <v>Forskningslektor</v>
          </cell>
          <cell r="C113" t="str">
            <v>nej</v>
          </cell>
        </row>
        <row r="114">
          <cell r="A114" t="str">
            <v>Forskningsmedarbejder (ikke-læge)</v>
          </cell>
          <cell r="C114" t="str">
            <v>nej</v>
          </cell>
        </row>
        <row r="115">
          <cell r="A115" t="str">
            <v>Forskningsmedarbejder (læge)</v>
          </cell>
          <cell r="C115" t="str">
            <v>nej</v>
          </cell>
        </row>
        <row r="116">
          <cell r="A116" t="str">
            <v>Forskningsreservelæge</v>
          </cell>
          <cell r="C116" t="str">
            <v>nej</v>
          </cell>
        </row>
        <row r="117">
          <cell r="A117" t="str">
            <v>Forskningssekretær</v>
          </cell>
          <cell r="C117" t="str">
            <v>nej</v>
          </cell>
        </row>
        <row r="118">
          <cell r="A118" t="str">
            <v>Forskningssygeplejerske</v>
          </cell>
          <cell r="C118" t="str">
            <v>nej</v>
          </cell>
        </row>
        <row r="119">
          <cell r="A119" t="str">
            <v>Forstander</v>
          </cell>
          <cell r="C119" t="str">
            <v>ja</v>
          </cell>
        </row>
        <row r="120">
          <cell r="A120" t="str">
            <v>Funktionschef</v>
          </cell>
          <cell r="C120" t="str">
            <v>ja</v>
          </cell>
        </row>
        <row r="121">
          <cell r="A121" t="str">
            <v>Funktionsleder</v>
          </cell>
          <cell r="C121" t="str">
            <v>ja</v>
          </cell>
        </row>
        <row r="122">
          <cell r="A122" t="str">
            <v>Fysiker</v>
          </cell>
          <cell r="C122" t="str">
            <v>nej</v>
          </cell>
        </row>
        <row r="123">
          <cell r="A123" t="str">
            <v>Fysioterapeut</v>
          </cell>
          <cell r="C123" t="str">
            <v>nej</v>
          </cell>
        </row>
        <row r="124">
          <cell r="A124" t="str">
            <v>Gartner</v>
          </cell>
          <cell r="C124" t="str">
            <v>nej</v>
          </cell>
        </row>
        <row r="125">
          <cell r="A125" t="str">
            <v>Gartnerelev</v>
          </cell>
          <cell r="C125" t="str">
            <v>nej</v>
          </cell>
        </row>
        <row r="126">
          <cell r="A126" t="str">
            <v>GIS-medarbejder</v>
          </cell>
          <cell r="C126" t="str">
            <v>nej</v>
          </cell>
        </row>
        <row r="127">
          <cell r="A127" t="str">
            <v>Grafiker</v>
          </cell>
          <cell r="C127" t="str">
            <v>nej</v>
          </cell>
        </row>
        <row r="128">
          <cell r="A128" t="str">
            <v>Honorarlønnet</v>
          </cell>
          <cell r="C128" t="str">
            <v>nej</v>
          </cell>
        </row>
        <row r="129">
          <cell r="A129" t="str">
            <v>HR chef</v>
          </cell>
          <cell r="C129" t="str">
            <v>ja</v>
          </cell>
        </row>
        <row r="130">
          <cell r="A130" t="str">
            <v>HR direktør</v>
          </cell>
          <cell r="C130" t="str">
            <v>ja</v>
          </cell>
        </row>
        <row r="131">
          <cell r="A131" t="str">
            <v>HR konsulent</v>
          </cell>
          <cell r="C131" t="str">
            <v>nej</v>
          </cell>
        </row>
        <row r="132">
          <cell r="A132" t="str">
            <v>HR Lønkonsulent</v>
          </cell>
          <cell r="C132" t="str">
            <v>nej</v>
          </cell>
        </row>
        <row r="133">
          <cell r="A133" t="str">
            <v>HR udviklingschef</v>
          </cell>
          <cell r="C133" t="str">
            <v>ja</v>
          </cell>
        </row>
        <row r="134">
          <cell r="A134" t="str">
            <v>Husassistent</v>
          </cell>
          <cell r="C134" t="str">
            <v>nej</v>
          </cell>
        </row>
        <row r="135">
          <cell r="A135" t="str">
            <v>Husholdningsleder</v>
          </cell>
          <cell r="C135" t="str">
            <v>nej</v>
          </cell>
        </row>
        <row r="136">
          <cell r="A136" t="str">
            <v>Håndværker</v>
          </cell>
          <cell r="C136" t="str">
            <v>nej</v>
          </cell>
        </row>
        <row r="137">
          <cell r="A137" t="str">
            <v>IGU - Uuddannet personale</v>
          </cell>
          <cell r="C137" t="str">
            <v>nej</v>
          </cell>
        </row>
        <row r="138">
          <cell r="A138" t="str">
            <v>Ikke-uddannet lægesekretær</v>
          </cell>
          <cell r="C138" t="str">
            <v>nej</v>
          </cell>
        </row>
        <row r="139">
          <cell r="A139" t="str">
            <v>Indkøbschef</v>
          </cell>
          <cell r="C139" t="str">
            <v>ja</v>
          </cell>
        </row>
        <row r="140">
          <cell r="A140" t="str">
            <v>Indkøbskonsulent</v>
          </cell>
          <cell r="C140" t="str">
            <v>nej</v>
          </cell>
        </row>
        <row r="141">
          <cell r="A141" t="str">
            <v>Ingeniør</v>
          </cell>
          <cell r="C141" t="str">
            <v>nej</v>
          </cell>
        </row>
        <row r="142">
          <cell r="A142" t="str">
            <v>Innovationskonsulent</v>
          </cell>
          <cell r="C142" t="str">
            <v>nej</v>
          </cell>
        </row>
        <row r="143">
          <cell r="A143" t="str">
            <v>Instruktionsjordemoder</v>
          </cell>
          <cell r="C143" t="str">
            <v>nej</v>
          </cell>
        </row>
        <row r="144">
          <cell r="A144" t="str">
            <v>IT chef</v>
          </cell>
          <cell r="C144" t="str">
            <v>ja</v>
          </cell>
        </row>
        <row r="145">
          <cell r="A145" t="str">
            <v>IT direktør</v>
          </cell>
          <cell r="C145" t="str">
            <v>ja</v>
          </cell>
        </row>
        <row r="146">
          <cell r="A146" t="str">
            <v>IT elev</v>
          </cell>
          <cell r="C146" t="str">
            <v>nej</v>
          </cell>
        </row>
        <row r="147">
          <cell r="A147" t="str">
            <v>IT medarbejder</v>
          </cell>
          <cell r="C147" t="str">
            <v>nej</v>
          </cell>
        </row>
        <row r="148">
          <cell r="A148" t="str">
            <v>IT sikkerhedschef</v>
          </cell>
          <cell r="C148" t="str">
            <v>nej</v>
          </cell>
        </row>
        <row r="149">
          <cell r="A149" t="str">
            <v>Jordemoder</v>
          </cell>
          <cell r="C149" t="str">
            <v>nej</v>
          </cell>
        </row>
        <row r="150">
          <cell r="A150" t="str">
            <v>Jordemoderleder</v>
          </cell>
          <cell r="C150" t="str">
            <v>ja</v>
          </cell>
        </row>
        <row r="151">
          <cell r="A151" t="str">
            <v>Journalist</v>
          </cell>
          <cell r="C151" t="str">
            <v>nej</v>
          </cell>
        </row>
        <row r="152">
          <cell r="A152" t="str">
            <v>Journalistpraktikant</v>
          </cell>
          <cell r="C152" t="str">
            <v>nej</v>
          </cell>
        </row>
        <row r="153">
          <cell r="A153" t="str">
            <v>Jurist</v>
          </cell>
          <cell r="C153" t="str">
            <v>nej</v>
          </cell>
        </row>
        <row r="154">
          <cell r="A154" t="str">
            <v>Kantinechef</v>
          </cell>
          <cell r="C154" t="str">
            <v>ja</v>
          </cell>
        </row>
        <row r="155">
          <cell r="A155" t="str">
            <v>Kedelpasser</v>
          </cell>
          <cell r="C155" t="str">
            <v>nej</v>
          </cell>
        </row>
        <row r="156">
          <cell r="A156" t="str">
            <v>Kemiker</v>
          </cell>
          <cell r="C156" t="str">
            <v>nej</v>
          </cell>
        </row>
        <row r="157">
          <cell r="A157" t="str">
            <v>Kiropraktor</v>
          </cell>
          <cell r="C157" t="str">
            <v>nej</v>
          </cell>
        </row>
        <row r="158">
          <cell r="A158" t="str">
            <v>Kl. uddannelsesansvarlig sygeplejerske</v>
          </cell>
          <cell r="C158" t="str">
            <v>nej</v>
          </cell>
        </row>
        <row r="159">
          <cell r="A159" t="str">
            <v>Klinisk assistent</v>
          </cell>
          <cell r="C159" t="str">
            <v>nej</v>
          </cell>
        </row>
        <row r="160">
          <cell r="A160" t="str">
            <v>Klinisk funktionschef</v>
          </cell>
          <cell r="C160" t="str">
            <v>ja</v>
          </cell>
        </row>
        <row r="161">
          <cell r="A161" t="str">
            <v>Klinisk jordemoderspecialist</v>
          </cell>
          <cell r="C161" t="str">
            <v>nej</v>
          </cell>
        </row>
        <row r="162">
          <cell r="A162" t="str">
            <v>Klinisk jordemodersupervisor</v>
          </cell>
          <cell r="C162" t="str">
            <v>nej</v>
          </cell>
        </row>
        <row r="163">
          <cell r="A163" t="str">
            <v>Klinisk professor</v>
          </cell>
          <cell r="C163" t="str">
            <v>ja</v>
          </cell>
        </row>
        <row r="164">
          <cell r="A164" t="str">
            <v>Klinisk sygeplejespecialist</v>
          </cell>
          <cell r="C164" t="str">
            <v>nej</v>
          </cell>
        </row>
        <row r="165">
          <cell r="A165" t="str">
            <v>Klinisk sygeplejespecialist/lektor</v>
          </cell>
          <cell r="C165" t="str">
            <v>nej</v>
          </cell>
        </row>
        <row r="166">
          <cell r="A166" t="str">
            <v>Klinisk udviklingssygeplejerske</v>
          </cell>
          <cell r="C166" t="str">
            <v>nej</v>
          </cell>
        </row>
        <row r="167">
          <cell r="A167" t="str">
            <v>Klinisk udviklingsterapeut</v>
          </cell>
          <cell r="C167" t="str">
            <v>nej</v>
          </cell>
        </row>
        <row r="168">
          <cell r="A168" t="str">
            <v>Klinisk underviser</v>
          </cell>
          <cell r="C168" t="str">
            <v>nej</v>
          </cell>
        </row>
        <row r="169">
          <cell r="A169" t="str">
            <v>Kok</v>
          </cell>
          <cell r="C169" t="str">
            <v>nej</v>
          </cell>
        </row>
        <row r="170">
          <cell r="A170" t="str">
            <v>Kommunikationschef</v>
          </cell>
          <cell r="C170" t="str">
            <v>ja</v>
          </cell>
        </row>
        <row r="171">
          <cell r="A171" t="str">
            <v>Kommunikationskonsulent</v>
          </cell>
          <cell r="C171" t="str">
            <v>nej</v>
          </cell>
        </row>
        <row r="172">
          <cell r="A172" t="str">
            <v>Kommunikationsmedarbejder</v>
          </cell>
          <cell r="C172" t="str">
            <v>nej</v>
          </cell>
        </row>
        <row r="173">
          <cell r="A173" t="str">
            <v>Koncernbudgetchef</v>
          </cell>
          <cell r="C173" t="str">
            <v>ja</v>
          </cell>
        </row>
        <row r="174">
          <cell r="A174" t="str">
            <v>Koncerndirektør</v>
          </cell>
          <cell r="C174" t="str">
            <v>ja</v>
          </cell>
        </row>
        <row r="175">
          <cell r="A175" t="str">
            <v>Koncernsekretariatschef</v>
          </cell>
          <cell r="C175" t="str">
            <v>ja</v>
          </cell>
        </row>
        <row r="176">
          <cell r="A176" t="str">
            <v>Koncernøkonomichef</v>
          </cell>
          <cell r="C176" t="str">
            <v>ja</v>
          </cell>
        </row>
        <row r="177">
          <cell r="A177" t="str">
            <v>Konsulent</v>
          </cell>
          <cell r="C177" t="str">
            <v>nej</v>
          </cell>
        </row>
        <row r="178">
          <cell r="A178" t="str">
            <v>Konsulent (læge)</v>
          </cell>
          <cell r="C178" t="str">
            <v>nej</v>
          </cell>
        </row>
        <row r="179">
          <cell r="A179" t="str">
            <v>Kontorassistent</v>
          </cell>
          <cell r="C179" t="str">
            <v>nej</v>
          </cell>
        </row>
        <row r="180">
          <cell r="A180" t="str">
            <v>Kontorelev</v>
          </cell>
          <cell r="C180" t="str">
            <v>nej</v>
          </cell>
        </row>
        <row r="181">
          <cell r="A181" t="str">
            <v>Kontorserviceuddannet</v>
          </cell>
          <cell r="C181" t="str">
            <v>nej</v>
          </cell>
        </row>
        <row r="182">
          <cell r="A182" t="str">
            <v>Koordinator</v>
          </cell>
          <cell r="C182" t="str">
            <v>nej</v>
          </cell>
        </row>
        <row r="183">
          <cell r="A183" t="str">
            <v>Koordinator (læge)</v>
          </cell>
          <cell r="C183" t="str">
            <v>nej</v>
          </cell>
        </row>
        <row r="184">
          <cell r="A184" t="str">
            <v>Koordinerende overlæge med ledelsesfunkt</v>
          </cell>
          <cell r="C184" t="str">
            <v>ja</v>
          </cell>
        </row>
        <row r="185">
          <cell r="A185" t="str">
            <v>Koordinerende sygeplejerske</v>
          </cell>
          <cell r="C185" t="str">
            <v>nej</v>
          </cell>
        </row>
        <row r="186">
          <cell r="A186" t="str">
            <v>Kvalitets- og Leanchef</v>
          </cell>
          <cell r="C186" t="str">
            <v>ja</v>
          </cell>
        </row>
        <row r="187">
          <cell r="A187" t="str">
            <v>Kvalitetschef</v>
          </cell>
          <cell r="C187" t="str">
            <v>ja</v>
          </cell>
        </row>
        <row r="188">
          <cell r="A188" t="str">
            <v>Kvalitetsdirektør</v>
          </cell>
          <cell r="C188" t="str">
            <v>ja</v>
          </cell>
        </row>
        <row r="189">
          <cell r="A189" t="str">
            <v>Kvalitetskonsulent</v>
          </cell>
          <cell r="C189" t="str">
            <v>nej</v>
          </cell>
        </row>
        <row r="190">
          <cell r="A190" t="str">
            <v>Kvalitetskoordinator</v>
          </cell>
          <cell r="C190" t="str">
            <v>nej</v>
          </cell>
        </row>
        <row r="191">
          <cell r="A191" t="str">
            <v>Køkkenchef</v>
          </cell>
          <cell r="C191" t="str">
            <v>ja</v>
          </cell>
        </row>
        <row r="192">
          <cell r="A192" t="str">
            <v>Køkkenleder</v>
          </cell>
          <cell r="C192" t="str">
            <v>nej</v>
          </cell>
        </row>
        <row r="193">
          <cell r="A193" t="str">
            <v>Køkkenmedhjælper</v>
          </cell>
          <cell r="C193" t="str">
            <v>nej</v>
          </cell>
        </row>
        <row r="194">
          <cell r="A194" t="str">
            <v>Laborant</v>
          </cell>
          <cell r="C194" t="str">
            <v>nej</v>
          </cell>
        </row>
        <row r="195">
          <cell r="A195" t="str">
            <v>Ledelseskonsulent</v>
          </cell>
          <cell r="C195" t="str">
            <v>nej</v>
          </cell>
        </row>
        <row r="196">
          <cell r="A196" t="str">
            <v>Ledende bioanalytiker</v>
          </cell>
          <cell r="C196" t="str">
            <v>ja</v>
          </cell>
        </row>
        <row r="197">
          <cell r="A197" t="str">
            <v>Ledende chefjordemoder</v>
          </cell>
          <cell r="C197" t="str">
            <v>ja</v>
          </cell>
        </row>
        <row r="198">
          <cell r="A198" t="str">
            <v>Ledende ergoterapeut</v>
          </cell>
          <cell r="C198" t="str">
            <v>ja</v>
          </cell>
        </row>
        <row r="199">
          <cell r="A199" t="str">
            <v>Ledende farmaceut</v>
          </cell>
          <cell r="C199" t="str">
            <v>ja</v>
          </cell>
        </row>
        <row r="200">
          <cell r="A200" t="str">
            <v>Ledende farmakonom</v>
          </cell>
          <cell r="C200" t="str">
            <v>ja</v>
          </cell>
        </row>
        <row r="201">
          <cell r="A201" t="str">
            <v>Ledende fysioterapeut</v>
          </cell>
          <cell r="C201" t="str">
            <v>ja</v>
          </cell>
        </row>
        <row r="202">
          <cell r="A202" t="str">
            <v>Ledende lægesekretær</v>
          </cell>
          <cell r="C202" t="str">
            <v>ja</v>
          </cell>
        </row>
        <row r="203">
          <cell r="A203" t="str">
            <v>Ledende overbioanalytiker</v>
          </cell>
          <cell r="C203" t="str">
            <v>ja</v>
          </cell>
        </row>
        <row r="204">
          <cell r="A204" t="str">
            <v>Ledende overfysioterapeut</v>
          </cell>
          <cell r="C204" t="str">
            <v>ja</v>
          </cell>
        </row>
        <row r="205">
          <cell r="A205" t="str">
            <v>Ledende overlæge</v>
          </cell>
          <cell r="C205" t="str">
            <v>ja</v>
          </cell>
        </row>
        <row r="206">
          <cell r="A206" t="str">
            <v>Ledende overradiograf</v>
          </cell>
          <cell r="C206" t="str">
            <v>ja</v>
          </cell>
        </row>
        <row r="207">
          <cell r="A207" t="str">
            <v>Ledende oversygeplejerske</v>
          </cell>
          <cell r="C207" t="str">
            <v>ja</v>
          </cell>
        </row>
        <row r="208">
          <cell r="A208" t="str">
            <v>Ledende overtandlæge</v>
          </cell>
          <cell r="C208" t="str">
            <v>ja</v>
          </cell>
        </row>
        <row r="209">
          <cell r="A209" t="str">
            <v>Ledende socialrådgiver</v>
          </cell>
          <cell r="C209" t="str">
            <v>ja</v>
          </cell>
        </row>
        <row r="210">
          <cell r="A210" t="str">
            <v>Ledende telefonist</v>
          </cell>
          <cell r="C210" t="str">
            <v>ja</v>
          </cell>
        </row>
        <row r="211">
          <cell r="A211" t="str">
            <v>Leder af journalarkiv</v>
          </cell>
          <cell r="C211" t="str">
            <v>ja</v>
          </cell>
        </row>
        <row r="212">
          <cell r="A212" t="str">
            <v>Leder af kopifunktion</v>
          </cell>
          <cell r="C212" t="str">
            <v>ja</v>
          </cell>
        </row>
        <row r="213">
          <cell r="A213" t="str">
            <v>Leder af PsykInfo</v>
          </cell>
          <cell r="C213" t="str">
            <v>ja</v>
          </cell>
        </row>
        <row r="214">
          <cell r="A214" t="str">
            <v>Leder/mellemleder/specialist</v>
          </cell>
          <cell r="C214" t="str">
            <v>nej</v>
          </cell>
        </row>
        <row r="215">
          <cell r="A215" t="str">
            <v>Logistikchef</v>
          </cell>
          <cell r="C215" t="str">
            <v>ja</v>
          </cell>
        </row>
        <row r="216">
          <cell r="A216" t="str">
            <v>Logistikportør</v>
          </cell>
          <cell r="C216" t="str">
            <v>nej</v>
          </cell>
        </row>
        <row r="217">
          <cell r="A217" t="str">
            <v>Lægesekretær</v>
          </cell>
          <cell r="C217" t="str">
            <v>nej</v>
          </cell>
        </row>
        <row r="218">
          <cell r="A218" t="str">
            <v>Lægesekretærelev</v>
          </cell>
          <cell r="C218" t="str">
            <v>nej</v>
          </cell>
        </row>
        <row r="219">
          <cell r="A219" t="str">
            <v>Lærer/overlærer</v>
          </cell>
          <cell r="C219" t="str">
            <v>nej</v>
          </cell>
        </row>
        <row r="220">
          <cell r="A220" t="str">
            <v>Lærling</v>
          </cell>
          <cell r="C220" t="str">
            <v>nej</v>
          </cell>
        </row>
        <row r="221">
          <cell r="A221" t="str">
            <v>Magister</v>
          </cell>
          <cell r="C221" t="str">
            <v>nej</v>
          </cell>
        </row>
        <row r="222">
          <cell r="A222" t="str">
            <v>Maler</v>
          </cell>
          <cell r="C222" t="str">
            <v>nej</v>
          </cell>
        </row>
        <row r="223">
          <cell r="A223" t="str">
            <v>Malerelev</v>
          </cell>
          <cell r="C223" t="str">
            <v>nej</v>
          </cell>
        </row>
        <row r="224">
          <cell r="A224" t="str">
            <v>Maskinarbejder</v>
          </cell>
          <cell r="C224" t="str">
            <v>nej</v>
          </cell>
        </row>
        <row r="225">
          <cell r="A225" t="str">
            <v>Maskinmester</v>
          </cell>
          <cell r="C225" t="str">
            <v>nej</v>
          </cell>
        </row>
        <row r="226">
          <cell r="A226" t="str">
            <v>Medicinstuderende</v>
          </cell>
          <cell r="C226" t="str">
            <v>nej</v>
          </cell>
        </row>
        <row r="227">
          <cell r="A227" t="str">
            <v>Medicotekniker</v>
          </cell>
          <cell r="C227" t="str">
            <v>nej</v>
          </cell>
        </row>
        <row r="228">
          <cell r="A228" t="str">
            <v>Medicoteknisk chef</v>
          </cell>
          <cell r="C228" t="str">
            <v>ja</v>
          </cell>
        </row>
        <row r="229">
          <cell r="A229" t="str">
            <v>Medicoteknisk leder</v>
          </cell>
          <cell r="C229" t="str">
            <v>ja</v>
          </cell>
        </row>
        <row r="230">
          <cell r="A230" t="str">
            <v>Mediemedarbejder</v>
          </cell>
          <cell r="C230" t="str">
            <v>nej</v>
          </cell>
        </row>
        <row r="231">
          <cell r="A231" t="str">
            <v>Miljøchef</v>
          </cell>
          <cell r="C231" t="str">
            <v>ja</v>
          </cell>
        </row>
        <row r="232">
          <cell r="A232" t="str">
            <v>Miljødirektør</v>
          </cell>
          <cell r="C232" t="str">
            <v>ja</v>
          </cell>
        </row>
        <row r="233">
          <cell r="A233" t="str">
            <v>Molekylærbiolog</v>
          </cell>
          <cell r="C233" t="str">
            <v>nej</v>
          </cell>
        </row>
        <row r="234">
          <cell r="A234" t="str">
            <v>Montør</v>
          </cell>
          <cell r="C234" t="str">
            <v>nej</v>
          </cell>
        </row>
        <row r="235">
          <cell r="A235" t="str">
            <v>Murer</v>
          </cell>
          <cell r="C235" t="str">
            <v>nej</v>
          </cell>
        </row>
        <row r="236">
          <cell r="A236" t="str">
            <v>Musikterapeut</v>
          </cell>
          <cell r="C236" t="str">
            <v>nej</v>
          </cell>
        </row>
        <row r="237">
          <cell r="A237" t="str">
            <v>Neurofysiologiassistent</v>
          </cell>
          <cell r="C237" t="str">
            <v>nej</v>
          </cell>
        </row>
        <row r="238">
          <cell r="A238" t="str">
            <v>Neurofysiologiassistentelev</v>
          </cell>
          <cell r="C238" t="str">
            <v>nej</v>
          </cell>
        </row>
        <row r="239">
          <cell r="A239" t="str">
            <v>Næstformand, Regionsråd</v>
          </cell>
          <cell r="C239" t="str">
            <v>nej</v>
          </cell>
        </row>
        <row r="240">
          <cell r="A240" t="str">
            <v>Områdeleder</v>
          </cell>
          <cell r="C240" t="str">
            <v>ja</v>
          </cell>
        </row>
        <row r="241">
          <cell r="A241" t="str">
            <v>Omsorgsmedhjælper</v>
          </cell>
          <cell r="C241" t="str">
            <v>nej</v>
          </cell>
        </row>
        <row r="242">
          <cell r="A242" t="str">
            <v>Ortoptist</v>
          </cell>
          <cell r="C242" t="str">
            <v>nej</v>
          </cell>
        </row>
        <row r="243">
          <cell r="A243" t="str">
            <v>Overlæge</v>
          </cell>
          <cell r="C243" t="str">
            <v>nej</v>
          </cell>
        </row>
        <row r="244">
          <cell r="A244" t="str">
            <v>Overlæge - individuel aflønning</v>
          </cell>
          <cell r="C244" t="str">
            <v>nej</v>
          </cell>
        </row>
        <row r="245">
          <cell r="A245" t="str">
            <v>Overlæge - konstitueret YL</v>
          </cell>
          <cell r="C245" t="str">
            <v>nej</v>
          </cell>
        </row>
        <row r="246">
          <cell r="A246" t="str">
            <v>Overlæge med ledelsesansvar</v>
          </cell>
          <cell r="C246" t="str">
            <v>ja</v>
          </cell>
        </row>
        <row r="247">
          <cell r="A247" t="str">
            <v>Overlæge/lektor</v>
          </cell>
          <cell r="C247" t="str">
            <v>nej</v>
          </cell>
        </row>
        <row r="248">
          <cell r="A248" t="str">
            <v>Overlæge/Professor</v>
          </cell>
          <cell r="C248" t="str">
            <v>nej</v>
          </cell>
        </row>
        <row r="249">
          <cell r="A249" t="str">
            <v>Oversygeplejerske</v>
          </cell>
          <cell r="C249" t="str">
            <v>ja</v>
          </cell>
        </row>
        <row r="250">
          <cell r="A250" t="str">
            <v>Oversygeplejerske ul</v>
          </cell>
          <cell r="C250" t="str">
            <v>nej</v>
          </cell>
        </row>
        <row r="251">
          <cell r="A251" t="str">
            <v>Overtandlæge</v>
          </cell>
          <cell r="C251" t="str">
            <v>nej</v>
          </cell>
        </row>
        <row r="252">
          <cell r="A252" t="str">
            <v>Paramediciner</v>
          </cell>
          <cell r="C252" t="str">
            <v>nej</v>
          </cell>
        </row>
        <row r="253">
          <cell r="A253" t="str">
            <v>Patientrådgiver</v>
          </cell>
          <cell r="C253" t="str">
            <v>nej</v>
          </cell>
        </row>
        <row r="254">
          <cell r="A254" t="str">
            <v>Patientvejleder</v>
          </cell>
          <cell r="C254" t="str">
            <v>nej</v>
          </cell>
        </row>
        <row r="255">
          <cell r="A255" t="str">
            <v>Pedel</v>
          </cell>
          <cell r="C255" t="str">
            <v>nej</v>
          </cell>
        </row>
        <row r="256">
          <cell r="A256" t="str">
            <v>Pedelmedhjælper</v>
          </cell>
          <cell r="C256" t="str">
            <v>nej</v>
          </cell>
        </row>
        <row r="257">
          <cell r="A257" t="str">
            <v>PEER-medarbejder</v>
          </cell>
          <cell r="C257" t="str">
            <v>nej</v>
          </cell>
        </row>
        <row r="258">
          <cell r="A258" t="str">
            <v>Personlig ass. (ikke lægestud.)</v>
          </cell>
          <cell r="C258" t="str">
            <v>nej</v>
          </cell>
        </row>
        <row r="259">
          <cell r="A259" t="str">
            <v>Ph.d. Studerende (ikke læge)</v>
          </cell>
          <cell r="C259" t="str">
            <v>nej</v>
          </cell>
        </row>
        <row r="260">
          <cell r="A260" t="str">
            <v>Ph.d. Studerende (læge)</v>
          </cell>
          <cell r="C260" t="str">
            <v>nej</v>
          </cell>
        </row>
        <row r="261">
          <cell r="A261" t="str">
            <v>Piccolo/Piccoline</v>
          </cell>
          <cell r="C261" t="str">
            <v>nej</v>
          </cell>
        </row>
        <row r="262">
          <cell r="A262" t="str">
            <v>Planlægningsassistent</v>
          </cell>
          <cell r="C262" t="str">
            <v>nej</v>
          </cell>
        </row>
        <row r="263">
          <cell r="A263" t="str">
            <v>Planlægningschef</v>
          </cell>
          <cell r="C263" t="str">
            <v>ja</v>
          </cell>
        </row>
        <row r="264">
          <cell r="A264" t="str">
            <v>Planlægningskonsulent</v>
          </cell>
          <cell r="C264" t="str">
            <v>nej</v>
          </cell>
        </row>
        <row r="265">
          <cell r="A265" t="str">
            <v>Plejehjemsassistent</v>
          </cell>
          <cell r="C265" t="str">
            <v>nej</v>
          </cell>
        </row>
        <row r="266">
          <cell r="A266" t="str">
            <v>Plejer</v>
          </cell>
          <cell r="C266" t="str">
            <v>nej</v>
          </cell>
        </row>
        <row r="267">
          <cell r="A267" t="str">
            <v>PMO chef</v>
          </cell>
          <cell r="C267" t="str">
            <v>ja</v>
          </cell>
        </row>
        <row r="268">
          <cell r="A268" t="str">
            <v>Portør</v>
          </cell>
          <cell r="C268" t="str">
            <v>nej</v>
          </cell>
        </row>
        <row r="269">
          <cell r="A269" t="str">
            <v>Portøraspirant</v>
          </cell>
          <cell r="C269" t="str">
            <v>nej</v>
          </cell>
        </row>
        <row r="270">
          <cell r="A270" t="str">
            <v>Post doc. biolog</v>
          </cell>
          <cell r="C270" t="str">
            <v>nej</v>
          </cell>
        </row>
        <row r="271">
          <cell r="A271" t="str">
            <v>Post doc. fysioterapeut</v>
          </cell>
          <cell r="C271" t="str">
            <v>nej</v>
          </cell>
        </row>
        <row r="272">
          <cell r="A272" t="str">
            <v>Post doc. reservelæge</v>
          </cell>
          <cell r="C272" t="str">
            <v>nej</v>
          </cell>
        </row>
        <row r="273">
          <cell r="A273" t="str">
            <v>Post doc. sygeplejerske</v>
          </cell>
          <cell r="C273" t="str">
            <v>nej</v>
          </cell>
        </row>
        <row r="274">
          <cell r="A274" t="str">
            <v>Post.doc. akademiker</v>
          </cell>
          <cell r="C274" t="str">
            <v>nej</v>
          </cell>
        </row>
        <row r="275">
          <cell r="A275" t="str">
            <v>Postmedarbejder</v>
          </cell>
          <cell r="C275" t="str">
            <v>nej</v>
          </cell>
        </row>
        <row r="276">
          <cell r="A276" t="str">
            <v>Praksischef</v>
          </cell>
          <cell r="C276" t="str">
            <v>ja</v>
          </cell>
        </row>
        <row r="277">
          <cell r="A277" t="str">
            <v>Praksiskonsulent</v>
          </cell>
          <cell r="C277" t="str">
            <v>nej</v>
          </cell>
        </row>
        <row r="278">
          <cell r="A278" t="str">
            <v>Praksismanager</v>
          </cell>
          <cell r="C278" t="str">
            <v>ja</v>
          </cell>
        </row>
        <row r="279">
          <cell r="A279" t="str">
            <v>Pressechef</v>
          </cell>
          <cell r="C279" t="str">
            <v>ja</v>
          </cell>
        </row>
        <row r="280">
          <cell r="A280" t="str">
            <v>Proceskoordinator</v>
          </cell>
          <cell r="C280" t="str">
            <v>nej</v>
          </cell>
        </row>
        <row r="281">
          <cell r="A281" t="str">
            <v>Produktions- og Planlægningschef</v>
          </cell>
          <cell r="C281" t="str">
            <v>ja</v>
          </cell>
        </row>
        <row r="282">
          <cell r="A282" t="str">
            <v>Produktionsassistent</v>
          </cell>
          <cell r="C282" t="str">
            <v>nej</v>
          </cell>
        </row>
        <row r="283">
          <cell r="A283" t="str">
            <v>Produktionsdirektør</v>
          </cell>
          <cell r="C283" t="str">
            <v>ja</v>
          </cell>
        </row>
        <row r="284">
          <cell r="A284" t="str">
            <v>Produktionsleder</v>
          </cell>
          <cell r="C284" t="str">
            <v>ja</v>
          </cell>
        </row>
        <row r="285">
          <cell r="A285" t="str">
            <v>Projektchef</v>
          </cell>
          <cell r="C285" t="str">
            <v>ja</v>
          </cell>
        </row>
        <row r="286">
          <cell r="A286" t="str">
            <v>Projektchef (læge)</v>
          </cell>
          <cell r="C286" t="str">
            <v>ja</v>
          </cell>
        </row>
        <row r="287">
          <cell r="A287" t="str">
            <v>Projektchef u/personaleledelse</v>
          </cell>
          <cell r="C287" t="str">
            <v>nej</v>
          </cell>
        </row>
        <row r="288">
          <cell r="A288" t="str">
            <v>Projektkonsulent</v>
          </cell>
          <cell r="C288" t="str">
            <v>nej</v>
          </cell>
        </row>
        <row r="289">
          <cell r="A289" t="str">
            <v>Projektkoordinator</v>
          </cell>
          <cell r="C289" t="str">
            <v>nej</v>
          </cell>
        </row>
        <row r="290">
          <cell r="A290" t="str">
            <v>Projektleder</v>
          </cell>
          <cell r="C290" t="str">
            <v>nej</v>
          </cell>
        </row>
        <row r="291">
          <cell r="A291" t="str">
            <v>Projektleder (læge)</v>
          </cell>
          <cell r="C291" t="str">
            <v>nej</v>
          </cell>
        </row>
        <row r="292">
          <cell r="A292" t="str">
            <v>Projektmedarbejder</v>
          </cell>
          <cell r="C292" t="str">
            <v>nej</v>
          </cell>
        </row>
        <row r="293">
          <cell r="A293" t="str">
            <v>Projektsygeplejerske</v>
          </cell>
          <cell r="C293" t="str">
            <v>nej</v>
          </cell>
        </row>
        <row r="294">
          <cell r="A294" t="str">
            <v>Præhospital Direktør</v>
          </cell>
          <cell r="C294" t="str">
            <v>ja</v>
          </cell>
        </row>
        <row r="295">
          <cell r="A295" t="str">
            <v>Præhospital lægelig chef</v>
          </cell>
          <cell r="C295" t="str">
            <v>ja</v>
          </cell>
        </row>
        <row r="296">
          <cell r="A296" t="str">
            <v>Psykiatridirektør</v>
          </cell>
          <cell r="C296" t="str">
            <v>ja</v>
          </cell>
        </row>
        <row r="297">
          <cell r="A297" t="str">
            <v>Psykiatrisk medhjælper</v>
          </cell>
          <cell r="C297" t="str">
            <v>nej</v>
          </cell>
        </row>
        <row r="298">
          <cell r="A298" t="str">
            <v>Psykolog</v>
          </cell>
          <cell r="C298" t="str">
            <v>nej</v>
          </cell>
        </row>
        <row r="299">
          <cell r="A299" t="str">
            <v>Psykolog uddannelsesstilling</v>
          </cell>
          <cell r="C299" t="str">
            <v>nej</v>
          </cell>
        </row>
        <row r="300">
          <cell r="A300" t="str">
            <v>Psykologfaglig ledende koordinator</v>
          </cell>
          <cell r="C300" t="str">
            <v>ja</v>
          </cell>
        </row>
        <row r="301">
          <cell r="A301" t="str">
            <v>Psykomotorisk terapeut</v>
          </cell>
          <cell r="C301" t="str">
            <v>nej</v>
          </cell>
        </row>
        <row r="302">
          <cell r="A302" t="str">
            <v>Pædagog</v>
          </cell>
          <cell r="C302" t="str">
            <v>nej</v>
          </cell>
        </row>
        <row r="303">
          <cell r="A303" t="str">
            <v>Pædagogisk assistent</v>
          </cell>
          <cell r="C303" t="str">
            <v>nej</v>
          </cell>
        </row>
        <row r="304">
          <cell r="A304" t="str">
            <v>Pædagogisk assistentelev</v>
          </cell>
          <cell r="C304" t="str">
            <v>nej</v>
          </cell>
        </row>
        <row r="305">
          <cell r="A305" t="str">
            <v>Pædagogisk konsulent</v>
          </cell>
          <cell r="C305" t="str">
            <v>nej</v>
          </cell>
        </row>
        <row r="306">
          <cell r="A306" t="str">
            <v>Pædagogmedhjælper</v>
          </cell>
          <cell r="C306" t="str">
            <v>nej</v>
          </cell>
        </row>
        <row r="307">
          <cell r="A307" t="str">
            <v>Pædagogstuderende</v>
          </cell>
          <cell r="C307" t="str">
            <v>nej</v>
          </cell>
        </row>
        <row r="308">
          <cell r="A308" t="str">
            <v>Radiograf</v>
          </cell>
          <cell r="C308" t="str">
            <v>nej</v>
          </cell>
        </row>
        <row r="309">
          <cell r="A309" t="str">
            <v>Regionsbetjent</v>
          </cell>
          <cell r="C309" t="str">
            <v>nej</v>
          </cell>
        </row>
        <row r="310">
          <cell r="A310" t="str">
            <v>Regionsrådsformand</v>
          </cell>
          <cell r="C310" t="str">
            <v>nej</v>
          </cell>
        </row>
        <row r="311">
          <cell r="A311" t="str">
            <v>Regionsrådsmedlem</v>
          </cell>
          <cell r="C311" t="str">
            <v>nej</v>
          </cell>
        </row>
        <row r="312">
          <cell r="A312" t="str">
            <v>Regnskabskonsulent</v>
          </cell>
          <cell r="C312" t="str">
            <v>nej</v>
          </cell>
        </row>
        <row r="313">
          <cell r="A313" t="str">
            <v>Rengøringsassistent</v>
          </cell>
          <cell r="C313" t="str">
            <v>nej</v>
          </cell>
        </row>
        <row r="314">
          <cell r="A314" t="str">
            <v>Reparatør</v>
          </cell>
          <cell r="C314" t="str">
            <v>nej</v>
          </cell>
        </row>
        <row r="315">
          <cell r="A315" t="str">
            <v>Reservelæge</v>
          </cell>
          <cell r="C315" t="str">
            <v>nej</v>
          </cell>
        </row>
        <row r="316">
          <cell r="A316" t="str">
            <v>Reservelæge i hoveduddannelse</v>
          </cell>
          <cell r="B316" t="str">
            <v>x</v>
          </cell>
          <cell r="C316" t="str">
            <v>nej</v>
          </cell>
        </row>
        <row r="317">
          <cell r="A317" t="str">
            <v>Reservelæge i intro</v>
          </cell>
          <cell r="B317" t="str">
            <v>x</v>
          </cell>
          <cell r="C317" t="str">
            <v>nej</v>
          </cell>
        </row>
        <row r="318">
          <cell r="A318" t="str">
            <v>Reservelæge i klinisk basisuddannelse</v>
          </cell>
          <cell r="B318" t="str">
            <v>x</v>
          </cell>
          <cell r="C318" t="str">
            <v>nej</v>
          </cell>
        </row>
        <row r="319">
          <cell r="A319" t="str">
            <v>Ris/Pacs administrator</v>
          </cell>
          <cell r="C319" t="str">
            <v>nej</v>
          </cell>
        </row>
        <row r="320">
          <cell r="A320" t="str">
            <v>Riskmanager</v>
          </cell>
          <cell r="C320" t="str">
            <v>nej</v>
          </cell>
        </row>
        <row r="321">
          <cell r="A321" t="str">
            <v>Råd og Nævnsmedlem</v>
          </cell>
          <cell r="C321" t="str">
            <v>nej</v>
          </cell>
        </row>
        <row r="322">
          <cell r="A322" t="str">
            <v>Scholarstipendiat/Ph.D. studerende</v>
          </cell>
          <cell r="C322" t="str">
            <v>nej</v>
          </cell>
        </row>
        <row r="323">
          <cell r="A323" t="str">
            <v>Sekretariatschef</v>
          </cell>
          <cell r="C323" t="str">
            <v>ja</v>
          </cell>
        </row>
        <row r="324">
          <cell r="A324" t="str">
            <v>Sekretariatsleder</v>
          </cell>
          <cell r="C324" t="str">
            <v>ja</v>
          </cell>
        </row>
        <row r="325">
          <cell r="A325" t="str">
            <v>Sekretariatsmedarbejder</v>
          </cell>
          <cell r="C325" t="str">
            <v>nej</v>
          </cell>
        </row>
        <row r="326">
          <cell r="A326" t="str">
            <v>Sekretær</v>
          </cell>
          <cell r="C326" t="str">
            <v>nej</v>
          </cell>
        </row>
        <row r="327">
          <cell r="A327" t="str">
            <v>Sektionsleder</v>
          </cell>
          <cell r="C327" t="str">
            <v>ja</v>
          </cell>
        </row>
        <row r="328">
          <cell r="A328" t="str">
            <v>Serviceassistent (ikke erh.ud.)</v>
          </cell>
          <cell r="B328" t="str">
            <v>y</v>
          </cell>
          <cell r="C328" t="str">
            <v>nej</v>
          </cell>
        </row>
        <row r="329">
          <cell r="A329" t="str">
            <v>Serviceassistentelev</v>
          </cell>
          <cell r="B329" t="str">
            <v>y</v>
          </cell>
          <cell r="C329" t="str">
            <v>nej</v>
          </cell>
        </row>
        <row r="330">
          <cell r="A330" t="str">
            <v>Servicechef</v>
          </cell>
          <cell r="C330" t="str">
            <v>ja</v>
          </cell>
        </row>
        <row r="331">
          <cell r="A331" t="str">
            <v>Servicecontroller</v>
          </cell>
          <cell r="C331" t="str">
            <v>nej</v>
          </cell>
        </row>
        <row r="332">
          <cell r="A332" t="str">
            <v>Serviceleder</v>
          </cell>
          <cell r="C332" t="str">
            <v>ja</v>
          </cell>
        </row>
        <row r="333">
          <cell r="A333" t="str">
            <v>Servicemedarbejder</v>
          </cell>
          <cell r="C333" t="str">
            <v>nej</v>
          </cell>
        </row>
        <row r="334">
          <cell r="A334" t="str">
            <v>Servicetekniker</v>
          </cell>
          <cell r="C334" t="str">
            <v>nej</v>
          </cell>
        </row>
        <row r="335">
          <cell r="A335" t="str">
            <v>Sikkerhedsleder</v>
          </cell>
          <cell r="C335" t="str">
            <v>nej</v>
          </cell>
        </row>
        <row r="336">
          <cell r="A336" t="str">
            <v>Smed</v>
          </cell>
          <cell r="C336" t="str">
            <v>nej</v>
          </cell>
        </row>
        <row r="337">
          <cell r="A337" t="str">
            <v>Snedker</v>
          </cell>
          <cell r="C337" t="str">
            <v>nej</v>
          </cell>
        </row>
        <row r="338">
          <cell r="A338" t="str">
            <v>Social- og Servicedirektør</v>
          </cell>
          <cell r="C338" t="str">
            <v>ja</v>
          </cell>
        </row>
        <row r="339">
          <cell r="A339" t="str">
            <v>Social- og sundhedsassistent</v>
          </cell>
          <cell r="C339" t="str">
            <v>nej</v>
          </cell>
        </row>
        <row r="340">
          <cell r="A340" t="str">
            <v>Social- og sundhedsassistentelev (ALM)</v>
          </cell>
          <cell r="C340" t="str">
            <v>nej</v>
          </cell>
        </row>
        <row r="341">
          <cell r="A341" t="str">
            <v>Social- og sundhedsassistentelev (VOK)</v>
          </cell>
          <cell r="C341" t="str">
            <v>nej</v>
          </cell>
        </row>
        <row r="342">
          <cell r="A342" t="str">
            <v>Social- og sundhedshjælper</v>
          </cell>
          <cell r="C342" t="str">
            <v>nej</v>
          </cell>
        </row>
        <row r="343">
          <cell r="A343" t="str">
            <v>Social- og sundhedspersonale</v>
          </cell>
          <cell r="C343" t="str">
            <v>nej</v>
          </cell>
        </row>
        <row r="344">
          <cell r="A344" t="str">
            <v>Socialchef</v>
          </cell>
          <cell r="C344" t="str">
            <v>ja</v>
          </cell>
        </row>
        <row r="345">
          <cell r="A345" t="str">
            <v>Socialfaglig konsulent</v>
          </cell>
          <cell r="C345" t="str">
            <v>nej</v>
          </cell>
        </row>
        <row r="346">
          <cell r="A346" t="str">
            <v>Socialformidler</v>
          </cell>
          <cell r="C346" t="str">
            <v>nej</v>
          </cell>
        </row>
        <row r="347">
          <cell r="A347" t="str">
            <v>Socialpædagogisk konsulent</v>
          </cell>
          <cell r="C347" t="str">
            <v>nej</v>
          </cell>
        </row>
        <row r="348">
          <cell r="A348" t="str">
            <v>Socialrådgiver</v>
          </cell>
          <cell r="C348" t="str">
            <v>nej</v>
          </cell>
        </row>
        <row r="349">
          <cell r="A349" t="str">
            <v>Sommerskolemedarbejder</v>
          </cell>
          <cell r="C349" t="str">
            <v>nej</v>
          </cell>
        </row>
        <row r="350">
          <cell r="A350" t="str">
            <v>SOSU-assistent/sygehjælper</v>
          </cell>
          <cell r="C350" t="str">
            <v>nej</v>
          </cell>
        </row>
        <row r="351">
          <cell r="A351" t="str">
            <v>Souschef</v>
          </cell>
          <cell r="C351" t="str">
            <v>ja</v>
          </cell>
        </row>
        <row r="352">
          <cell r="A352" t="str">
            <v>Souschef Bruxelles</v>
          </cell>
          <cell r="C352" t="str">
            <v>ja</v>
          </cell>
        </row>
        <row r="353">
          <cell r="A353" t="str">
            <v>Spe.ansv. overlæge/professor</v>
          </cell>
          <cell r="C353" t="str">
            <v>nej</v>
          </cell>
        </row>
        <row r="354">
          <cell r="A354" t="str">
            <v>Spec.ansv. overlæge ml.</v>
          </cell>
          <cell r="C354" t="str">
            <v>ja</v>
          </cell>
        </row>
        <row r="355">
          <cell r="A355" t="str">
            <v>Specialarbejder</v>
          </cell>
          <cell r="C355" t="str">
            <v>nej</v>
          </cell>
        </row>
        <row r="356">
          <cell r="A356" t="str">
            <v>Specialeansvarlig overlæge</v>
          </cell>
          <cell r="C356" t="str">
            <v>nej</v>
          </cell>
        </row>
        <row r="357">
          <cell r="A357" t="str">
            <v>Specialeansvarlig overlæge - centerchef</v>
          </cell>
          <cell r="C357" t="str">
            <v>nej</v>
          </cell>
        </row>
        <row r="358">
          <cell r="A358" t="str">
            <v>Specialeansvarlig overlæge - konst. YL</v>
          </cell>
          <cell r="C358" t="str">
            <v>nej</v>
          </cell>
        </row>
        <row r="359">
          <cell r="A359" t="str">
            <v>Specialist</v>
          </cell>
          <cell r="C359" t="str">
            <v>nej</v>
          </cell>
        </row>
        <row r="360">
          <cell r="A360" t="str">
            <v>Specialkonsulent</v>
          </cell>
          <cell r="C360" t="str">
            <v>nej</v>
          </cell>
        </row>
        <row r="361">
          <cell r="A361" t="str">
            <v>Specialkonsulent (læge)</v>
          </cell>
          <cell r="C361" t="str">
            <v>nej</v>
          </cell>
        </row>
        <row r="362">
          <cell r="A362" t="str">
            <v>Speciallægekonsulent (afdelingslæge)</v>
          </cell>
          <cell r="C362" t="str">
            <v>nej</v>
          </cell>
        </row>
        <row r="363">
          <cell r="A363" t="str">
            <v>Speciallægekonsulent (overlæge)</v>
          </cell>
          <cell r="C363" t="str">
            <v>nej</v>
          </cell>
        </row>
        <row r="364">
          <cell r="A364" t="str">
            <v>Specialpsykolog</v>
          </cell>
          <cell r="C364" t="str">
            <v>nej</v>
          </cell>
        </row>
        <row r="365">
          <cell r="A365" t="str">
            <v>Specialtandlæge</v>
          </cell>
          <cell r="C365" t="str">
            <v>nej</v>
          </cell>
        </row>
        <row r="366">
          <cell r="A366" t="str">
            <v>Stabs- og udviklingschef</v>
          </cell>
          <cell r="C366" t="str">
            <v>ja</v>
          </cell>
        </row>
        <row r="367">
          <cell r="A367" t="str">
            <v>Stabschef</v>
          </cell>
          <cell r="C367" t="str">
            <v>ja</v>
          </cell>
        </row>
        <row r="368">
          <cell r="A368" t="str">
            <v>Strategisk forbedringschef</v>
          </cell>
          <cell r="C368" t="str">
            <v>ja</v>
          </cell>
        </row>
        <row r="369">
          <cell r="A369" t="str">
            <v>STRING-sekretariatschef</v>
          </cell>
          <cell r="C369" t="str">
            <v>ja</v>
          </cell>
        </row>
        <row r="370">
          <cell r="A370" t="str">
            <v>Studentermedhjælper</v>
          </cell>
          <cell r="C370" t="str">
            <v>nej</v>
          </cell>
        </row>
        <row r="371">
          <cell r="A371" t="str">
            <v>Studentervikar</v>
          </cell>
          <cell r="C371" t="str">
            <v>nej</v>
          </cell>
        </row>
        <row r="372">
          <cell r="A372" t="str">
            <v>Sundheds- og uddannelseschef</v>
          </cell>
          <cell r="C372" t="str">
            <v>ja</v>
          </cell>
        </row>
        <row r="373">
          <cell r="A373" t="str">
            <v>Sundhedsfaglig chef</v>
          </cell>
          <cell r="C373" t="str">
            <v>ja</v>
          </cell>
        </row>
        <row r="374">
          <cell r="A374" t="str">
            <v>Sundhedsfaglig medhjælper</v>
          </cell>
          <cell r="C374" t="str">
            <v>nej</v>
          </cell>
        </row>
        <row r="375">
          <cell r="A375" t="str">
            <v>Sundhedsfaglig medhjælper (læge)</v>
          </cell>
          <cell r="C375" t="str">
            <v>nej</v>
          </cell>
        </row>
        <row r="376">
          <cell r="A376" t="str">
            <v>Sundhedskonsulent</v>
          </cell>
          <cell r="C376" t="str">
            <v>nej</v>
          </cell>
        </row>
        <row r="377">
          <cell r="A377" t="str">
            <v>Sundhedsmedhjælper</v>
          </cell>
          <cell r="C377" t="str">
            <v>nej</v>
          </cell>
        </row>
        <row r="378">
          <cell r="A378" t="str">
            <v>Sundhedsservicesekretær</v>
          </cell>
          <cell r="C378" t="str">
            <v>nej</v>
          </cell>
        </row>
        <row r="379">
          <cell r="A379" t="str">
            <v>Supportchef</v>
          </cell>
          <cell r="C379" t="str">
            <v>ja</v>
          </cell>
        </row>
        <row r="380">
          <cell r="A380" t="str">
            <v>Supporttekniker</v>
          </cell>
          <cell r="C380" t="str">
            <v>nej</v>
          </cell>
        </row>
        <row r="381">
          <cell r="A381" t="str">
            <v>Sygehjælper</v>
          </cell>
          <cell r="C381" t="str">
            <v>nej</v>
          </cell>
        </row>
        <row r="382">
          <cell r="A382" t="str">
            <v>Sygehusdirektør</v>
          </cell>
          <cell r="C382" t="str">
            <v>ja</v>
          </cell>
        </row>
        <row r="383">
          <cell r="A383" t="str">
            <v>Sygehuslæge</v>
          </cell>
          <cell r="C383" t="str">
            <v>nej</v>
          </cell>
        </row>
        <row r="384">
          <cell r="A384" t="str">
            <v>Sygeplejerske</v>
          </cell>
          <cell r="C384" t="str">
            <v>nej</v>
          </cell>
        </row>
        <row r="385">
          <cell r="A385" t="str">
            <v>Sygeplejerske med specialuddannelse</v>
          </cell>
          <cell r="C385" t="str">
            <v>nej</v>
          </cell>
        </row>
        <row r="386">
          <cell r="A386" t="str">
            <v>Systemkonsulent</v>
          </cell>
          <cell r="C386" t="str">
            <v>nej</v>
          </cell>
        </row>
        <row r="387">
          <cell r="A387" t="str">
            <v>Tandklinikassistent</v>
          </cell>
          <cell r="C387" t="str">
            <v>nej</v>
          </cell>
        </row>
        <row r="388">
          <cell r="A388" t="str">
            <v>Tandlæge</v>
          </cell>
          <cell r="C388" t="str">
            <v>nej</v>
          </cell>
        </row>
        <row r="389">
          <cell r="A389" t="str">
            <v>Tandlæge under videreuddannelse</v>
          </cell>
          <cell r="C389" t="str">
            <v>nej</v>
          </cell>
        </row>
        <row r="390">
          <cell r="A390" t="str">
            <v>Tandplejer</v>
          </cell>
          <cell r="C390" t="str">
            <v>nej</v>
          </cell>
        </row>
        <row r="391">
          <cell r="A391" t="str">
            <v>Teamkoordinator</v>
          </cell>
          <cell r="C391" t="str">
            <v>nej</v>
          </cell>
        </row>
        <row r="392">
          <cell r="A392" t="str">
            <v>Teamleder</v>
          </cell>
          <cell r="C392" t="str">
            <v>ja</v>
          </cell>
        </row>
        <row r="393">
          <cell r="A393" t="str">
            <v>Teknisk chef</v>
          </cell>
          <cell r="C393" t="str">
            <v>ja</v>
          </cell>
        </row>
        <row r="394">
          <cell r="A394" t="str">
            <v>Teknisk designer</v>
          </cell>
          <cell r="C394" t="str">
            <v>nej</v>
          </cell>
        </row>
        <row r="395">
          <cell r="A395" t="str">
            <v>Teknisk Souschef</v>
          </cell>
          <cell r="C395" t="str">
            <v>ja</v>
          </cell>
        </row>
        <row r="396">
          <cell r="A396" t="str">
            <v>Telefonist</v>
          </cell>
          <cell r="C396" t="str">
            <v>nej</v>
          </cell>
        </row>
        <row r="397">
          <cell r="A397" t="str">
            <v>Typograf</v>
          </cell>
          <cell r="C397" t="str">
            <v>nej</v>
          </cell>
        </row>
        <row r="398">
          <cell r="A398" t="str">
            <v>Tømrer</v>
          </cell>
          <cell r="C398" t="str">
            <v>nej</v>
          </cell>
        </row>
        <row r="399">
          <cell r="A399" t="str">
            <v>Uddannelsesansvarlig jordemoder</v>
          </cell>
          <cell r="C399" t="str">
            <v>nej</v>
          </cell>
        </row>
        <row r="400">
          <cell r="A400" t="str">
            <v>Uddannelsesansvarlig radiograf</v>
          </cell>
          <cell r="C400" t="str">
            <v>nej</v>
          </cell>
        </row>
        <row r="401">
          <cell r="A401" t="str">
            <v>Uddannelseskonsulent</v>
          </cell>
          <cell r="C401" t="str">
            <v>nej</v>
          </cell>
        </row>
        <row r="402">
          <cell r="A402" t="str">
            <v>Uddannelsesleder</v>
          </cell>
          <cell r="C402" t="str">
            <v>ja</v>
          </cell>
        </row>
        <row r="403">
          <cell r="A403" t="str">
            <v>Uddannelsessekretær</v>
          </cell>
          <cell r="C403" t="str">
            <v>nej</v>
          </cell>
        </row>
        <row r="404">
          <cell r="A404" t="str">
            <v>Udviklingschef</v>
          </cell>
          <cell r="C404" t="str">
            <v>ja</v>
          </cell>
        </row>
        <row r="405">
          <cell r="A405" t="str">
            <v>Udviklingsdirektør</v>
          </cell>
          <cell r="C405" t="str">
            <v>ja</v>
          </cell>
        </row>
        <row r="406">
          <cell r="A406" t="str">
            <v>Udviklingskonsulent</v>
          </cell>
          <cell r="C406" t="str">
            <v>nej</v>
          </cell>
        </row>
        <row r="407">
          <cell r="A407" t="str">
            <v>Udviklingsleder</v>
          </cell>
          <cell r="C407" t="str">
            <v>ja</v>
          </cell>
        </row>
        <row r="408">
          <cell r="A408" t="str">
            <v>Ufaglært serviceassistent</v>
          </cell>
          <cell r="B408" t="str">
            <v>y</v>
          </cell>
          <cell r="C408" t="str">
            <v>nej</v>
          </cell>
        </row>
        <row r="409">
          <cell r="A409" t="str">
            <v>Uuddannet personale</v>
          </cell>
          <cell r="C409" t="str">
            <v>nej</v>
          </cell>
        </row>
        <row r="410">
          <cell r="A410" t="str">
            <v>Vagtbærende overlæge</v>
          </cell>
          <cell r="C410" t="str">
            <v>nej</v>
          </cell>
        </row>
        <row r="411">
          <cell r="A411" t="str">
            <v>Vaskerichef</v>
          </cell>
          <cell r="C411" t="str">
            <v>ja</v>
          </cell>
        </row>
        <row r="412">
          <cell r="A412" t="str">
            <v>Vaskerimedhjælper</v>
          </cell>
          <cell r="C412" t="str">
            <v>nej</v>
          </cell>
        </row>
        <row r="413">
          <cell r="A413" t="str">
            <v>Vicecenterleder</v>
          </cell>
          <cell r="C413" t="str">
            <v>ja</v>
          </cell>
        </row>
        <row r="414">
          <cell r="A414" t="str">
            <v>Vicechefjordemoder</v>
          </cell>
          <cell r="C414" t="str">
            <v>ja</v>
          </cell>
        </row>
        <row r="415">
          <cell r="A415" t="str">
            <v>Vicedirektør</v>
          </cell>
          <cell r="C415" t="str">
            <v>ja</v>
          </cell>
        </row>
        <row r="416">
          <cell r="A416" t="str">
            <v>Vicedirektør (læge)</v>
          </cell>
          <cell r="C416" t="str">
            <v>ja</v>
          </cell>
        </row>
        <row r="417">
          <cell r="A417" t="str">
            <v>Vicedriftschef</v>
          </cell>
          <cell r="C417" t="str">
            <v>ja</v>
          </cell>
        </row>
        <row r="418">
          <cell r="A418" t="str">
            <v>Viceforstander</v>
          </cell>
          <cell r="C418" t="str">
            <v>ja</v>
          </cell>
        </row>
        <row r="419">
          <cell r="A419" t="str">
            <v>Værkstedsassistent</v>
          </cell>
          <cell r="C419" t="str">
            <v>nej</v>
          </cell>
        </row>
        <row r="420">
          <cell r="A420" t="str">
            <v>Webmedarbejder</v>
          </cell>
          <cell r="C420" t="str">
            <v>nej</v>
          </cell>
        </row>
        <row r="421">
          <cell r="A421" t="str">
            <v>Økonoma</v>
          </cell>
          <cell r="C421" t="str">
            <v>nej</v>
          </cell>
        </row>
        <row r="422">
          <cell r="A422" t="str">
            <v>Økonomi- og Planlægningschef</v>
          </cell>
          <cell r="C422" t="str">
            <v>ja</v>
          </cell>
        </row>
        <row r="423">
          <cell r="A423" t="str">
            <v>Økonomichef</v>
          </cell>
          <cell r="C423" t="str">
            <v>ja</v>
          </cell>
        </row>
        <row r="424">
          <cell r="A424" t="str">
            <v>Økonomichef NSR</v>
          </cell>
          <cell r="C424" t="str">
            <v>ja</v>
          </cell>
        </row>
        <row r="425">
          <cell r="A425" t="str">
            <v>Økonomidirektør</v>
          </cell>
          <cell r="C425" t="str">
            <v>ja</v>
          </cell>
        </row>
        <row r="426">
          <cell r="A426" t="str">
            <v>Økonomikonsulent</v>
          </cell>
          <cell r="C426" t="str">
            <v>nej</v>
          </cell>
        </row>
        <row r="427">
          <cell r="A427" t="str">
            <v>Økonomimedarbejder</v>
          </cell>
          <cell r="C427" t="str">
            <v>nej</v>
          </cell>
        </row>
        <row r="428">
          <cell r="A428" t="str">
            <v>Øreproptekniker</v>
          </cell>
          <cell r="C428" t="str">
            <v>nej</v>
          </cell>
        </row>
      </sheetData>
      <sheetData sheetId="8">
        <row r="1">
          <cell r="A1" t="str">
            <v>Månedsløn bagud</v>
          </cell>
          <cell r="C1" t="str">
            <v>Dagvagt</v>
          </cell>
          <cell r="E1" t="str">
            <v>Ja</v>
          </cell>
          <cell r="F1" t="str">
            <v>F</v>
          </cell>
          <cell r="G1" t="str">
            <v>Trin</v>
          </cell>
          <cell r="H1" t="str">
            <v>Arbejdsmiljøgruppemedlem</v>
          </cell>
          <cell r="L1" t="str">
            <v>Tjenestefrihed uden løn</v>
          </cell>
          <cell r="M1" t="str">
            <v>Andet arbejde</v>
          </cell>
          <cell r="O1" t="str">
            <v>Administration Holbæk</v>
          </cell>
        </row>
        <row r="2">
          <cell r="A2" t="str">
            <v>Månedsløn forud</v>
          </cell>
          <cell r="C2" t="str">
            <v>Aftenvagt</v>
          </cell>
          <cell r="E2" t="str">
            <v>Nej</v>
          </cell>
          <cell r="F2" t="str">
            <v>K</v>
          </cell>
          <cell r="G2" t="str">
            <v>kr.</v>
          </cell>
          <cell r="H2" t="str">
            <v>Arbejdstidsnorm pr. uge</v>
          </cell>
          <cell r="L2" t="str">
            <v>Tjenestefrihed med løn</v>
          </cell>
          <cell r="M2" t="str">
            <v>Andet arbejde i Region Sjælland</v>
          </cell>
          <cell r="N2" t="str">
            <v>Ikke relevant</v>
          </cell>
          <cell r="O2" t="str">
            <v>Administrationen/Stab  - Roskilde</v>
          </cell>
        </row>
        <row r="3">
          <cell r="A3" t="str">
            <v>Måneds-/ timeløn</v>
          </cell>
          <cell r="C3" t="str">
            <v>Nattevagt</v>
          </cell>
          <cell r="F3" t="str">
            <v>Z</v>
          </cell>
          <cell r="H3" t="str">
            <v>Fastansættelse</v>
          </cell>
          <cell r="L3" t="str">
            <v>Orlov uden løn</v>
          </cell>
          <cell r="M3" t="str">
            <v>Efterløn</v>
          </cell>
          <cell r="N3" t="str">
            <v>Straffeattest</v>
          </cell>
          <cell r="O3" t="str">
            <v xml:space="preserve">Administrationen/Stab - Nykøbing F. </v>
          </cell>
          <cell r="P3" t="str">
            <v>Forhåndsaftale- skriv i begrundelsen</v>
          </cell>
        </row>
        <row r="4">
          <cell r="C4" t="str">
            <v>Skiftende</v>
          </cell>
          <cell r="H4" t="str">
            <v>Flere tjenestesteder</v>
          </cell>
          <cell r="L4" t="str">
            <v>Orlov med løn</v>
          </cell>
          <cell r="M4" t="str">
            <v>Eget ønske</v>
          </cell>
          <cell r="N4" t="str">
            <v>Børneattest</v>
          </cell>
          <cell r="O4" t="str">
            <v>Administrationen/Stab - Næstved</v>
          </cell>
          <cell r="P4" t="str">
            <v>Individuelt tillæg:(vælg fra listen)</v>
          </cell>
        </row>
        <row r="5">
          <cell r="C5" t="str">
            <v>Ansvarshav. aften/nat</v>
          </cell>
          <cell r="H5" t="str">
            <v>Forlængelse af ansættelsen</v>
          </cell>
          <cell r="L5" t="str">
            <v>Pasning af alvorligt sygt barn</v>
          </cell>
          <cell r="M5" t="str">
            <v>Emigration</v>
          </cell>
          <cell r="N5" t="str">
            <v>Straffe- og børneattest</v>
          </cell>
          <cell r="O5" t="str">
            <v>Akut - Køge</v>
          </cell>
          <cell r="P5" t="str">
            <v>&gt;1 års ans. for fleksibilitet</v>
          </cell>
        </row>
        <row r="6">
          <cell r="A6" t="str">
            <v>Nyansættelse</v>
          </cell>
          <cell r="C6" t="str">
            <v>Formaliseret (overlæg.)</v>
          </cell>
          <cell r="E6" t="str">
            <v>Ja</v>
          </cell>
          <cell r="H6" t="str">
            <v>Fri telefon</v>
          </cell>
          <cell r="L6" t="str">
            <v>Pasning af børn med nedsat funktionsevne mv.</v>
          </cell>
          <cell r="M6" t="str">
            <v>Orlov/uddannelse</v>
          </cell>
          <cell r="O6" t="str">
            <v>Akut - Slagelse</v>
          </cell>
          <cell r="P6" t="str">
            <v>§ 37-tillæg (tidl. §40)</v>
          </cell>
        </row>
        <row r="7">
          <cell r="A7" t="str">
            <v>Overflytning</v>
          </cell>
          <cell r="E7" t="str">
            <v>Ikke relevant</v>
          </cell>
          <cell r="H7" t="str">
            <v>Individuelt tillæg</v>
          </cell>
          <cell r="L7" t="str">
            <v>Pasning af døende i hjemmet</v>
          </cell>
          <cell r="M7" t="str">
            <v>Pension</v>
          </cell>
          <cell r="O7" t="str">
            <v>Akut Holbæk</v>
          </cell>
          <cell r="P7" t="str">
            <v>1-årig specialerettet udd.</v>
          </cell>
        </row>
        <row r="8">
          <cell r="H8" t="str">
            <v>Konstitution</v>
          </cell>
          <cell r="M8" t="str">
            <v>Pension (forlader arbejdsmarkedet)</v>
          </cell>
          <cell r="O8" t="str">
            <v>Akut Nykøbing F.</v>
          </cell>
          <cell r="P8" t="str">
            <v>2007 tillæg</v>
          </cell>
        </row>
        <row r="9">
          <cell r="A9" t="str">
            <v>For.</v>
          </cell>
          <cell r="H9" t="str">
            <v>Omkostningsfordeling</v>
          </cell>
          <cell r="M9" t="str">
            <v>Sygdom</v>
          </cell>
          <cell r="O9" t="str">
            <v>Anæstesi - Køge</v>
          </cell>
          <cell r="P9" t="str">
            <v>4 års efr. psyk+epil SL forh.</v>
          </cell>
        </row>
        <row r="10">
          <cell r="A10" t="str">
            <v>Ind.</v>
          </cell>
          <cell r="H10" t="str">
            <v>Overflytning</v>
          </cell>
          <cell r="M10" t="str">
            <v>Vikar ophørt</v>
          </cell>
          <cell r="O10" t="str">
            <v>Anæstesi - Næstved</v>
          </cell>
          <cell r="P10" t="str">
            <v>7,5% geografisk</v>
          </cell>
        </row>
        <row r="11">
          <cell r="H11" t="str">
            <v>Stilling/titelskift</v>
          </cell>
          <cell r="M11" t="str">
            <v>Værnepligt</v>
          </cell>
          <cell r="O11" t="str">
            <v>Anæstesi - Roskilde</v>
          </cell>
          <cell r="P11" t="str">
            <v>Administrative opgaver</v>
          </cell>
        </row>
        <row r="12">
          <cell r="C12" t="str">
            <v>Overenskomstansat</v>
          </cell>
          <cell r="H12" t="str">
            <v>Tillæg - ophører</v>
          </cell>
          <cell r="O12" t="str">
            <v>Anæstesi - Slagelse/Ringsted</v>
          </cell>
          <cell r="P12" t="str">
            <v>Adskilte arbejdspladser</v>
          </cell>
        </row>
        <row r="13">
          <cell r="C13" t="str">
            <v>Elev</v>
          </cell>
          <cell r="H13" t="str">
            <v>Tillæg iht. forhåndsaftale</v>
          </cell>
          <cell r="O13" t="str">
            <v>Anæstesi Nykøbing F.</v>
          </cell>
          <cell r="P13" t="str">
            <v>Afd. funktioner</v>
          </cell>
        </row>
        <row r="14">
          <cell r="C14" t="str">
            <v>Honorar/Vederlag</v>
          </cell>
          <cell r="H14" t="str">
            <v>Tillidsrepræsentant</v>
          </cell>
          <cell r="O14" t="str">
            <v>Anæstesien Holbæk</v>
          </cell>
          <cell r="P14" t="str">
            <v>Afdelingslederfunktion</v>
          </cell>
        </row>
        <row r="15">
          <cell r="C15" t="str">
            <v>Flexjob</v>
          </cell>
          <cell r="H15" t="str">
            <v>Ændring af vagttype</v>
          </cell>
          <cell r="O15" t="str">
            <v>Arbejdsmedicinsk - Køge</v>
          </cell>
          <cell r="P15" t="str">
            <v>Afdelingsportør</v>
          </cell>
        </row>
        <row r="16">
          <cell r="C16" t="str">
            <v>Løntilskud</v>
          </cell>
          <cell r="O16" t="str">
            <v>Arbejdsmedicinsk - Slagelse</v>
          </cell>
          <cell r="P16" t="str">
            <v>Affaldshåndtering</v>
          </cell>
        </row>
        <row r="17">
          <cell r="O17" t="str">
            <v>Arbejdsmedicinsk Nykøbing F.</v>
          </cell>
          <cell r="P17" t="str">
            <v>Afløser</v>
          </cell>
        </row>
        <row r="18">
          <cell r="O18" t="str">
            <v>Billeddiagnostik - Køge</v>
          </cell>
          <cell r="P18" t="str">
            <v>Afløser ved Patientbus</v>
          </cell>
        </row>
        <row r="19">
          <cell r="O19" t="str">
            <v>Billeddiagnostik - Roskilde</v>
          </cell>
          <cell r="P19" t="str">
            <v>Afløserkorps</v>
          </cell>
        </row>
        <row r="20">
          <cell r="O20" t="str">
            <v>Brystkirurgi – Ringsted</v>
          </cell>
          <cell r="P20" t="str">
            <v>Afsnitsansvarlig</v>
          </cell>
        </row>
        <row r="21">
          <cell r="O21" t="str">
            <v>Byggeprojektenheden - Slagelse</v>
          </cell>
          <cell r="P21" t="str">
            <v>Afsnitsbioanalytiker</v>
          </cell>
        </row>
        <row r="22">
          <cell r="O22" t="str">
            <v>Dermatologisk - Roskilde</v>
          </cell>
          <cell r="P22" t="str">
            <v>Afsnitsledelse</v>
          </cell>
        </row>
        <row r="23">
          <cell r="O23" t="str">
            <v>Fys, Ergo Holbæk</v>
          </cell>
          <cell r="P23" t="str">
            <v>Akkupunktur</v>
          </cell>
        </row>
        <row r="24">
          <cell r="O24" t="str">
            <v>Fysio- Nuklearmedicinsk - Næstved</v>
          </cell>
          <cell r="P24" t="str">
            <v>Aktiv indsats</v>
          </cell>
        </row>
        <row r="25">
          <cell r="O25" t="str">
            <v>Garantiklinik - Ringsted</v>
          </cell>
          <cell r="P25" t="str">
            <v>Akuterfaring</v>
          </cell>
        </row>
        <row r="26">
          <cell r="O26" t="str">
            <v>Gearti - Næstved</v>
          </cell>
          <cell r="P26" t="str">
            <v>Akutfunktion</v>
          </cell>
        </row>
        <row r="27">
          <cell r="L27" t="str">
            <v/>
          </cell>
          <cell r="M27" t="str">
            <v/>
          </cell>
          <cell r="O27" t="str">
            <v>Generel - Køge</v>
          </cell>
          <cell r="P27" t="str">
            <v>Alenefunktion</v>
          </cell>
        </row>
        <row r="28">
          <cell r="L28" t="str">
            <v/>
          </cell>
          <cell r="M28" t="str">
            <v/>
          </cell>
          <cell r="O28" t="str">
            <v>Generel - Roskilde</v>
          </cell>
          <cell r="P28" t="str">
            <v>ALS-team</v>
          </cell>
        </row>
        <row r="29">
          <cell r="L29" t="str">
            <v/>
          </cell>
          <cell r="O29" t="str">
            <v>Geriatri - Slagelse</v>
          </cell>
          <cell r="P29" t="str">
            <v>Ambulatoriefunktion</v>
          </cell>
        </row>
        <row r="30">
          <cell r="L30" t="str">
            <v/>
          </cell>
          <cell r="O30" t="str">
            <v>Geriatri Nykøbing F.</v>
          </cell>
          <cell r="P30" t="str">
            <v>AMIR</v>
          </cell>
        </row>
        <row r="31">
          <cell r="O31" t="str">
            <v>Geriatrisk - Roskilde</v>
          </cell>
          <cell r="P31" t="str">
            <v>Ammeteam</v>
          </cell>
        </row>
        <row r="32">
          <cell r="O32" t="str">
            <v>Gyn/Obs - Roskilde</v>
          </cell>
          <cell r="P32" t="str">
            <v>AMPS-testere</v>
          </cell>
        </row>
        <row r="33">
          <cell r="O33" t="str">
            <v>Gynækologi/obstetrik Holbæk</v>
          </cell>
          <cell r="P33" t="str">
            <v>Analyser</v>
          </cell>
        </row>
        <row r="34">
          <cell r="O34" t="str">
            <v>Gynækologisk - Næstved</v>
          </cell>
          <cell r="P34" t="str">
            <v>Anretning på afdelingen</v>
          </cell>
        </row>
        <row r="35">
          <cell r="O35" t="str">
            <v>Gynækologisk/obstetrik Nykøbing F.</v>
          </cell>
          <cell r="P35" t="str">
            <v>Ansv personaleuniform/garderob</v>
          </cell>
        </row>
        <row r="36">
          <cell r="O36" t="str">
            <v>Hæmatologisk - Roskilde</v>
          </cell>
          <cell r="P36" t="str">
            <v>Ansvar for rygklinik</v>
          </cell>
        </row>
        <row r="37">
          <cell r="O37" t="str">
            <v>Immunologi - Regional funktion</v>
          </cell>
          <cell r="P37" t="str">
            <v>Ansvarlig for MVU området</v>
          </cell>
        </row>
        <row r="38">
          <cell r="O38" t="str">
            <v>Intern medicin Nykøbing F.</v>
          </cell>
          <cell r="P38" t="str">
            <v>Ansvarlighed</v>
          </cell>
        </row>
        <row r="39">
          <cell r="O39" t="str">
            <v>Kalundborg Sundheds- og Akuthus</v>
          </cell>
          <cell r="P39" t="str">
            <v>Ansvarsfuld</v>
          </cell>
        </row>
        <row r="40">
          <cell r="O40" t="str">
            <v>Kardiologisk - Roskilde</v>
          </cell>
          <cell r="P40" t="str">
            <v>Ansvarshavende</v>
          </cell>
        </row>
        <row r="41">
          <cell r="O41" t="str">
            <v>Kirurgi - Slagelse</v>
          </cell>
          <cell r="P41" t="str">
            <v>Ansvarsområder</v>
          </cell>
        </row>
        <row r="42">
          <cell r="O42" t="str">
            <v>Kirurgi Holbæk</v>
          </cell>
          <cell r="P42" t="str">
            <v>Anæstesi</v>
          </cell>
        </row>
        <row r="43">
          <cell r="O43" t="str">
            <v>Kirurgi Nykøbing F.</v>
          </cell>
          <cell r="P43" t="str">
            <v>Apopleksiområdet</v>
          </cell>
        </row>
        <row r="44">
          <cell r="O44" t="str">
            <v>Kirurgisk - Køge</v>
          </cell>
          <cell r="P44" t="str">
            <v>Apoteket</v>
          </cell>
        </row>
        <row r="45">
          <cell r="O45" t="str">
            <v>Kirurgisk - Roskilde</v>
          </cell>
          <cell r="P45" t="str">
            <v>Apparaturregistrering</v>
          </cell>
        </row>
        <row r="46">
          <cell r="O46" t="str">
            <v>Klinisk Biokemi - Regional funktion</v>
          </cell>
          <cell r="P46" t="str">
            <v>Arb. med sk. landsdæk. funkt.</v>
          </cell>
        </row>
        <row r="47">
          <cell r="O47" t="str">
            <v>Klinisk Biokemi Holbæk</v>
          </cell>
          <cell r="P47" t="str">
            <v>Arbejde i Lægemiddelkomitéen</v>
          </cell>
        </row>
        <row r="48">
          <cell r="O48" t="str">
            <v>Klinisk Biokemisk - Køge</v>
          </cell>
          <cell r="P48" t="str">
            <v>Arbejde indenfor ALS</v>
          </cell>
        </row>
        <row r="49">
          <cell r="O49" t="str">
            <v>Klinisk Biokemisk - Roskilde</v>
          </cell>
          <cell r="P49" t="str">
            <v>Arbejde med særlig målgruppe</v>
          </cell>
        </row>
        <row r="50">
          <cell r="O50" t="str">
            <v>Klinisk fysiologi Holbæk</v>
          </cell>
          <cell r="P50" t="str">
            <v>Arbejdets særlige karakter</v>
          </cell>
        </row>
        <row r="51">
          <cell r="O51" t="str">
            <v>Klinisk Fysiologisk - Køge</v>
          </cell>
          <cell r="P51" t="str">
            <v>Arbejds-/Ansvarsområde</v>
          </cell>
        </row>
        <row r="52">
          <cell r="O52" t="str">
            <v>Lærlinge og elever - Næst./Slag./Ring.</v>
          </cell>
          <cell r="P52" t="str">
            <v>Arbejdsindsats</v>
          </cell>
        </row>
        <row r="53">
          <cell r="O53" t="str">
            <v>Mammakirurgisk- Ringsted</v>
          </cell>
          <cell r="P53" t="str">
            <v>Arbejdsmiljø</v>
          </cell>
        </row>
        <row r="54">
          <cell r="O54" t="str">
            <v>Medicinsk - Køge</v>
          </cell>
          <cell r="P54" t="str">
            <v>Arbejdspladsforum</v>
          </cell>
        </row>
        <row r="55">
          <cell r="O55" t="str">
            <v>Medicinsk - Næstved</v>
          </cell>
          <cell r="P55" t="str">
            <v>Arbejdstidsbestemt tillæg</v>
          </cell>
        </row>
        <row r="56">
          <cell r="O56" t="str">
            <v>Medicinsk - Roskilde</v>
          </cell>
          <cell r="P56" t="str">
            <v>ATCN</v>
          </cell>
        </row>
        <row r="57">
          <cell r="O57" t="str">
            <v>Medicinsk - Slagelse</v>
          </cell>
          <cell r="P57" t="str">
            <v>Auditor</v>
          </cell>
        </row>
        <row r="58">
          <cell r="O58" t="str">
            <v>Medicinsk Holbæk</v>
          </cell>
          <cell r="P58" t="str">
            <v>Autoclaver</v>
          </cell>
        </row>
        <row r="59">
          <cell r="O59" t="str">
            <v>Medico - Næstved</v>
          </cell>
          <cell r="P59" t="str">
            <v>Autorisation</v>
          </cell>
        </row>
        <row r="60">
          <cell r="O60" t="str">
            <v>Medicoteknik Nykøbing F.</v>
          </cell>
          <cell r="P60" t="str">
            <v>Beklædningsgodtgørelse</v>
          </cell>
        </row>
        <row r="61">
          <cell r="O61" t="str">
            <v>Mikrobiologi - Regional funktion</v>
          </cell>
          <cell r="P61" t="str">
            <v>Belastende klientgr./-afdeling</v>
          </cell>
        </row>
        <row r="62">
          <cell r="O62" t="str">
            <v>Nakskov Sundhedscenter</v>
          </cell>
          <cell r="P62" t="str">
            <v>Beredskabsansvarlig</v>
          </cell>
        </row>
        <row r="63">
          <cell r="O63" t="str">
            <v>Neurologisk - Næstved</v>
          </cell>
          <cell r="P63" t="str">
            <v>Beredskabssekretær</v>
          </cell>
        </row>
        <row r="64">
          <cell r="O64" t="str">
            <v>Neurologisk - Roskilde</v>
          </cell>
          <cell r="P64" t="str">
            <v>Betjening af kioskvogn</v>
          </cell>
        </row>
        <row r="65">
          <cell r="O65" t="str">
            <v>Onkologi - Næstved</v>
          </cell>
          <cell r="P65" t="str">
            <v>Boligadministration</v>
          </cell>
        </row>
        <row r="66">
          <cell r="O66" t="str">
            <v>Onkologisk - Roskilde</v>
          </cell>
          <cell r="P66" t="str">
            <v>Bookingfunktion</v>
          </cell>
        </row>
        <row r="67">
          <cell r="O67" t="str">
            <v>Ortopædkirurgi Holbæk</v>
          </cell>
          <cell r="P67" t="str">
            <v>botolinum funktion</v>
          </cell>
        </row>
        <row r="68">
          <cell r="O68" t="str">
            <v>Ortopædkirurgi Nykøbing F.</v>
          </cell>
          <cell r="P68" t="str">
            <v>Bredden i opgavefunktioner</v>
          </cell>
        </row>
        <row r="69">
          <cell r="O69" t="str">
            <v>Ortopædkirurgi- Næstved/Slagelse</v>
          </cell>
          <cell r="P69" t="str">
            <v>Bækkenbundspalpation</v>
          </cell>
        </row>
        <row r="70">
          <cell r="O70" t="str">
            <v>Ortopædkirurgisk - Køge</v>
          </cell>
          <cell r="P70" t="str">
            <v>Børneområdet, erfaring</v>
          </cell>
        </row>
        <row r="71">
          <cell r="O71" t="str">
            <v>Patologi - Næstved/Slagelse</v>
          </cell>
          <cell r="P71" t="str">
            <v>Børnespeciale</v>
          </cell>
        </row>
        <row r="72">
          <cell r="O72" t="str">
            <v>Patologisk - Roskilde</v>
          </cell>
          <cell r="P72" t="str">
            <v>Certificeringskursus</v>
          </cell>
        </row>
        <row r="73">
          <cell r="O73" t="str">
            <v>Plastikkirurgisk - Roskilde</v>
          </cell>
          <cell r="P73" t="str">
            <v>Certifikat</v>
          </cell>
        </row>
        <row r="74">
          <cell r="O74" t="str">
            <v>Praksisreservelæger - Næstved/Slagelse</v>
          </cell>
          <cell r="P74" t="str">
            <v>Chaufførtillæg</v>
          </cell>
        </row>
        <row r="75">
          <cell r="O75" t="str">
            <v>Psyk. Afd. for Børne og ungdomspsykiatri</v>
          </cell>
          <cell r="P75" t="str">
            <v>Chefkonsulent</v>
          </cell>
        </row>
        <row r="76">
          <cell r="O76" t="str">
            <v>Psyk. Afd. for specialfunktioner</v>
          </cell>
          <cell r="P76" t="str">
            <v>CT-scanning</v>
          </cell>
        </row>
        <row r="77">
          <cell r="O77" t="str">
            <v>Psyk. Enhed for brugerst. Psykiatri</v>
          </cell>
          <cell r="P77" t="str">
            <v>Daglig Ledelse</v>
          </cell>
        </row>
        <row r="78">
          <cell r="O78" t="str">
            <v>Psyk. Ledelse</v>
          </cell>
          <cell r="P78" t="str">
            <v>Daglig planlægning</v>
          </cell>
        </row>
        <row r="79">
          <cell r="O79" t="str">
            <v>Psyk. Praksiskonsulenter</v>
          </cell>
          <cell r="P79" t="str">
            <v>Danske Kvalitetsmodel</v>
          </cell>
        </row>
        <row r="80">
          <cell r="O80" t="str">
            <v>Psyk. Psyk info</v>
          </cell>
          <cell r="P80" t="str">
            <v>Dataregistrering</v>
          </cell>
        </row>
        <row r="81">
          <cell r="O81" t="str">
            <v>Psyk. Psykiatrien Syd</v>
          </cell>
          <cell r="P81" t="str">
            <v>Delt tjeneste</v>
          </cell>
        </row>
        <row r="82">
          <cell r="O82" t="str">
            <v>Psyk. Psykiatrien Vest</v>
          </cell>
          <cell r="P82" t="str">
            <v>Depottjeneste</v>
          </cell>
        </row>
        <row r="83">
          <cell r="O83" t="str">
            <v>Psyk. Psykiatrien Øst</v>
          </cell>
          <cell r="P83" t="str">
            <v>Depottjeneste 3 år</v>
          </cell>
        </row>
        <row r="84">
          <cell r="O84" t="str">
            <v>Psyk. Psykiatrihuset</v>
          </cell>
          <cell r="P84" t="str">
            <v>Diabetespatienter</v>
          </cell>
        </row>
        <row r="85">
          <cell r="O85" t="str">
            <v>Psyk. Psykiatriområdet</v>
          </cell>
          <cell r="P85" t="str">
            <v>Dialysetillæg</v>
          </cell>
        </row>
        <row r="86">
          <cell r="O86" t="str">
            <v>Psyk. Psykiatrisk forskningsenhed</v>
          </cell>
          <cell r="P86" t="str">
            <v>Difference - Klinisk Vejleder</v>
          </cell>
        </row>
        <row r="87">
          <cell r="O87" t="str">
            <v>Psyk. Psykiatrisk visitationsklinik</v>
          </cell>
          <cell r="P87" t="str">
            <v>Difference - Ph.d. studerende</v>
          </cell>
        </row>
        <row r="88">
          <cell r="O88" t="str">
            <v>Psyk. Retspsykiatri</v>
          </cell>
          <cell r="P88" t="str">
            <v>Difference - Skemalægger</v>
          </cell>
        </row>
        <row r="89">
          <cell r="O89" t="str">
            <v>Psyk. Stabsoverlægefunktionen</v>
          </cell>
          <cell r="P89" t="str">
            <v>Difference - Spec. Kompetence</v>
          </cell>
        </row>
        <row r="90">
          <cell r="O90" t="str">
            <v>Pædiatri - Næstved</v>
          </cell>
          <cell r="P90" t="str">
            <v>Differencetrin</v>
          </cell>
        </row>
        <row r="91">
          <cell r="O91" t="str">
            <v>Pædiatri Holbæk</v>
          </cell>
          <cell r="P91" t="str">
            <v>Diplomkursus, ekstra</v>
          </cell>
        </row>
        <row r="92">
          <cell r="O92" t="str">
            <v>Pædiatri Nykøbing F.</v>
          </cell>
          <cell r="P92" t="str">
            <v>Diplomstudie</v>
          </cell>
        </row>
        <row r="93">
          <cell r="O93" t="str">
            <v>Pædiatrisk - Roskilde</v>
          </cell>
          <cell r="P93" t="str">
            <v>Diplomuddannelse</v>
          </cell>
        </row>
        <row r="94">
          <cell r="O94" t="str">
            <v>Radiologi - Ringsted</v>
          </cell>
          <cell r="P94" t="str">
            <v>Disp. 5 ugers op udd.</v>
          </cell>
        </row>
        <row r="95">
          <cell r="O95" t="str">
            <v>Radiologi - Slagelse</v>
          </cell>
          <cell r="P95" t="str">
            <v>Dispositionstillæg</v>
          </cell>
        </row>
        <row r="96">
          <cell r="O96" t="str">
            <v>Radiologi Holbæk</v>
          </cell>
          <cell r="P96" t="str">
            <v>Distriktsambulatorie</v>
          </cell>
        </row>
        <row r="97">
          <cell r="O97" t="str">
            <v>Radiologi Nykøbing F.</v>
          </cell>
          <cell r="P97" t="str">
            <v>Distriktssygeplejerske</v>
          </cell>
        </row>
        <row r="98">
          <cell r="O98" t="str">
            <v>Radiologi- Næstved</v>
          </cell>
          <cell r="P98" t="str">
            <v>Diverse kurser</v>
          </cell>
        </row>
        <row r="99">
          <cell r="O99" t="str">
            <v>Reumalogisk - Roskilde</v>
          </cell>
          <cell r="P99" t="str">
            <v>Dobbelt funktion</v>
          </cell>
        </row>
        <row r="100">
          <cell r="O100" t="str">
            <v>Reumalogisk- Køge</v>
          </cell>
          <cell r="P100" t="str">
            <v>DRG-ansvarlig</v>
          </cell>
        </row>
        <row r="101">
          <cell r="O101" t="str">
            <v>Reumalogisk/geriatrisk - Køge</v>
          </cell>
          <cell r="P101" t="str">
            <v>DRG-opgaver</v>
          </cell>
        </row>
        <row r="102">
          <cell r="O102" t="str">
            <v>Reumatologi Nykøbing F.</v>
          </cell>
          <cell r="P102" t="str">
            <v>Driftsopgaver</v>
          </cell>
        </row>
        <row r="103">
          <cell r="O103" t="str">
            <v>Reumatologi, fys, ergo - Næst./Slag./Ring.</v>
          </cell>
          <cell r="P103" t="str">
            <v>Dukketeater</v>
          </cell>
        </row>
        <row r="104">
          <cell r="O104" t="str">
            <v>Service - Køge</v>
          </cell>
          <cell r="P104" t="str">
            <v>E-fakturering</v>
          </cell>
        </row>
        <row r="105">
          <cell r="O105" t="str">
            <v>Service - Roskilde</v>
          </cell>
          <cell r="P105" t="str">
            <v>Effektivitet i arbejdet</v>
          </cell>
        </row>
        <row r="106">
          <cell r="O106" t="str">
            <v>Socialrådgiverne - Køge</v>
          </cell>
          <cell r="P106" t="str">
            <v>Efterudd., Diabetes Mellitus</v>
          </cell>
        </row>
        <row r="107">
          <cell r="O107" t="str">
            <v>Socialrådgiverne - Roskilde</v>
          </cell>
          <cell r="P107" t="str">
            <v>Efteruddannelse</v>
          </cell>
        </row>
        <row r="108">
          <cell r="O108" t="str">
            <v>Sygehusledelse  - Køge</v>
          </cell>
          <cell r="P108" t="str">
            <v>Efteruddannelse - kort varigh.</v>
          </cell>
        </row>
        <row r="109">
          <cell r="O109" t="str">
            <v>Sygehusledelse - Roskilde</v>
          </cell>
          <cell r="P109" t="str">
            <v>Efteruddannelse - lang varigh.</v>
          </cell>
        </row>
        <row r="110">
          <cell r="O110" t="str">
            <v>Sygehusledelse Holbæk</v>
          </cell>
          <cell r="P110" t="str">
            <v>Efteruddannelse, cardiologisk</v>
          </cell>
        </row>
        <row r="111">
          <cell r="O111" t="str">
            <v>Sygehusledelsen - Næstved</v>
          </cell>
          <cell r="P111" t="str">
            <v>Efteruddannelse, operation</v>
          </cell>
        </row>
        <row r="112">
          <cell r="O112" t="str">
            <v>Sygehusledelsen Nykøbing F.</v>
          </cell>
          <cell r="P112" t="str">
            <v>Efteruddannelse, pædiatri</v>
          </cell>
        </row>
        <row r="113">
          <cell r="O113" t="str">
            <v>Tand- mund- kæbe - Næstved</v>
          </cell>
          <cell r="P113" t="str">
            <v>Efteruddannelse, sosu</v>
          </cell>
        </row>
        <row r="114">
          <cell r="O114" t="str">
            <v>Teknisk Afdeling - Køge</v>
          </cell>
          <cell r="P114" t="str">
            <v>Egenkontrol</v>
          </cell>
        </row>
        <row r="115">
          <cell r="O115" t="str">
            <v>Teknisk Afdeling - Roskilde</v>
          </cell>
          <cell r="P115" t="str">
            <v>Ejendomsfunktioner</v>
          </cell>
        </row>
        <row r="116">
          <cell r="O116" t="str">
            <v>Urologi - Næstved</v>
          </cell>
          <cell r="P116" t="str">
            <v>Eksp. colorectale pat.</v>
          </cell>
        </row>
        <row r="117">
          <cell r="O117" t="str">
            <v>Urologisk Afdeling - Roskilde</v>
          </cell>
          <cell r="P117" t="str">
            <v>Ekspertise</v>
          </cell>
        </row>
        <row r="118">
          <cell r="O118" t="str">
            <v>Øjenafdelingen - Næstved</v>
          </cell>
          <cell r="P118" t="str">
            <v>Eksterne kunder</v>
          </cell>
        </row>
        <row r="119">
          <cell r="O119" t="str">
            <v>Øjenafdelingen - Roskilde</v>
          </cell>
          <cell r="P119" t="str">
            <v>Ekstraordinær aktivitet</v>
          </cell>
        </row>
        <row r="120">
          <cell r="O120" t="str">
            <v>Øre Næse Hals - Køge</v>
          </cell>
          <cell r="P120" t="str">
            <v>EMG, ENG, EP, EEG</v>
          </cell>
        </row>
        <row r="121">
          <cell r="O121" t="str">
            <v>Øre- næse- Hals - Næstved/Slagelse</v>
          </cell>
          <cell r="P121" t="str">
            <v>EMU</v>
          </cell>
        </row>
        <row r="122">
          <cell r="O122" t="str">
            <v>Øre Næse Hals - Roskilde</v>
          </cell>
          <cell r="P122" t="str">
            <v>Endoskopi</v>
          </cell>
        </row>
        <row r="123">
          <cell r="P123" t="str">
            <v>Eneansvar aften/nat</v>
          </cell>
        </row>
        <row r="124">
          <cell r="P124" t="str">
            <v>Eneansvar f. Kalundborg Sygehu</v>
          </cell>
        </row>
        <row r="125">
          <cell r="P125" t="str">
            <v>Eneansvarlig</v>
          </cell>
        </row>
        <row r="126">
          <cell r="P126" t="str">
            <v>Eneansvarlig blodbank</v>
          </cell>
        </row>
        <row r="127">
          <cell r="P127" t="str">
            <v>Engagement</v>
          </cell>
        </row>
        <row r="128">
          <cell r="P128" t="str">
            <v>Engagement i arbejdet</v>
          </cell>
        </row>
        <row r="129">
          <cell r="P129" t="str">
            <v>Engagement/selvstændighed</v>
          </cell>
        </row>
        <row r="130">
          <cell r="P130" t="str">
            <v>Enggården luk/sikr</v>
          </cell>
        </row>
        <row r="131">
          <cell r="P131" t="str">
            <v>Epi.kir.</v>
          </cell>
        </row>
        <row r="132">
          <cell r="P132" t="str">
            <v>ERCP i fællesamb.</v>
          </cell>
        </row>
        <row r="133">
          <cell r="P133" t="str">
            <v>Erf. arb. m. psyk. patienter</v>
          </cell>
        </row>
        <row r="134">
          <cell r="P134" t="str">
            <v>Erf. med kommunik./formidling</v>
          </cell>
        </row>
        <row r="135">
          <cell r="P135" t="str">
            <v>Erfa. og indsigt i brug. behov</v>
          </cell>
        </row>
        <row r="136">
          <cell r="P136" t="str">
            <v>Erfa/specialistfunktion</v>
          </cell>
        </row>
        <row r="137">
          <cell r="P137" t="str">
            <v>Erfaring</v>
          </cell>
        </row>
        <row r="138">
          <cell r="P138" t="str">
            <v>Erfaring - viden</v>
          </cell>
        </row>
        <row r="139">
          <cell r="P139" t="str">
            <v>Erfaring fra tidl. og nuv. ans</v>
          </cell>
        </row>
        <row r="140">
          <cell r="P140" t="str">
            <v>Erfaring i varmeteknik</v>
          </cell>
        </row>
        <row r="141">
          <cell r="P141" t="str">
            <v>Erfaring vedr. sygehusdrift</v>
          </cell>
        </row>
        <row r="142">
          <cell r="P142" t="str">
            <v>Erfaringsmæssige kompetencer</v>
          </cell>
        </row>
        <row r="143">
          <cell r="P143" t="str">
            <v>Erhvervsuddannelse</v>
          </cell>
        </row>
        <row r="144">
          <cell r="P144" t="str">
            <v>Ernæring</v>
          </cell>
        </row>
        <row r="145">
          <cell r="P145" t="str">
            <v>Faglig dygtighed</v>
          </cell>
        </row>
        <row r="146">
          <cell r="P146" t="str">
            <v>Faglig færdighed</v>
          </cell>
        </row>
        <row r="147">
          <cell r="P147" t="str">
            <v>Faglig kompetence</v>
          </cell>
        </row>
        <row r="148">
          <cell r="P148" t="str">
            <v>Faglig ledelse</v>
          </cell>
        </row>
        <row r="149">
          <cell r="P149" t="str">
            <v>Faglig og personlig kompetence</v>
          </cell>
        </row>
        <row r="150">
          <cell r="P150" t="str">
            <v>Faglig selvstændighed</v>
          </cell>
        </row>
        <row r="151">
          <cell r="P151" t="str">
            <v>Faglig tiltag</v>
          </cell>
        </row>
        <row r="152">
          <cell r="P152" t="str">
            <v>Faglig udvikling</v>
          </cell>
        </row>
        <row r="153">
          <cell r="P153" t="str">
            <v>Faglig viden</v>
          </cell>
        </row>
        <row r="154">
          <cell r="P154" t="str">
            <v>Faglige kvalifikationer</v>
          </cell>
        </row>
        <row r="155">
          <cell r="P155" t="str">
            <v>Fagområder</v>
          </cell>
        </row>
        <row r="156">
          <cell r="P156" t="str">
            <v>Fast nattevagt</v>
          </cell>
        </row>
        <row r="157">
          <cell r="P157" t="str">
            <v>Fastansat vikar</v>
          </cell>
        </row>
        <row r="158">
          <cell r="P158" t="str">
            <v>Fastholdelse i stillingen</v>
          </cell>
        </row>
        <row r="159">
          <cell r="P159" t="str">
            <v>Fastholdelsestillæg</v>
          </cell>
        </row>
        <row r="160">
          <cell r="P160" t="str">
            <v>Fleksibel opgavevaretagelse</v>
          </cell>
        </row>
        <row r="161">
          <cell r="P161" t="str">
            <v>Fleksibilitet</v>
          </cell>
        </row>
        <row r="162">
          <cell r="P162" t="str">
            <v>Flere begrundelser</v>
          </cell>
        </row>
        <row r="163">
          <cell r="P163" t="str">
            <v>Flere funktioner</v>
          </cell>
        </row>
        <row r="164">
          <cell r="P164" t="str">
            <v>Flere års ansætt.</v>
          </cell>
        </row>
        <row r="165">
          <cell r="P165" t="str">
            <v>Flytte- og kørselsopgaver</v>
          </cell>
        </row>
        <row r="166">
          <cell r="P166" t="str">
            <v>Fondsfinansering</v>
          </cell>
        </row>
        <row r="167">
          <cell r="P167" t="str">
            <v>Foniatrisk Klinik</v>
          </cell>
        </row>
        <row r="168">
          <cell r="P168" t="str">
            <v>Fordeling af personaleuniform</v>
          </cell>
        </row>
        <row r="169">
          <cell r="P169" t="str">
            <v>Fordybelseskurser</v>
          </cell>
        </row>
        <row r="170">
          <cell r="P170" t="str">
            <v>Forflytningsinstruktør</v>
          </cell>
        </row>
        <row r="171">
          <cell r="P171" t="str">
            <v>Forflytningsvejleder</v>
          </cell>
        </row>
        <row r="172">
          <cell r="P172" t="str">
            <v>Forhøjet gruppeledertillæg</v>
          </cell>
        </row>
        <row r="173">
          <cell r="P173" t="str">
            <v>Forløbskoordinator</v>
          </cell>
        </row>
        <row r="174">
          <cell r="P174" t="str">
            <v>Formidling, diverse</v>
          </cell>
        </row>
        <row r="175">
          <cell r="P175" t="str">
            <v>Forv. højskolens diplomkursus</v>
          </cell>
        </row>
        <row r="176">
          <cell r="P176" t="str">
            <v>Fremstilling af komponenter</v>
          </cell>
        </row>
        <row r="177">
          <cell r="P177" t="str">
            <v>Frontfunktion</v>
          </cell>
        </row>
        <row r="178">
          <cell r="P178" t="str">
            <v>Funktion i højere stilling</v>
          </cell>
        </row>
        <row r="179">
          <cell r="P179" t="str">
            <v>Funktions- og teknisk ansvar</v>
          </cell>
        </row>
        <row r="180">
          <cell r="P180" t="str">
            <v>Funktionschef</v>
          </cell>
        </row>
        <row r="181">
          <cell r="P181" t="str">
            <v>Funktionsområder</v>
          </cell>
        </row>
        <row r="182">
          <cell r="P182" t="str">
            <v>Funktionstillæg</v>
          </cell>
        </row>
        <row r="183">
          <cell r="P183" t="str">
            <v>Fysiurgiske hjælpemidler</v>
          </cell>
        </row>
        <row r="184">
          <cell r="P184" t="str">
            <v>Fødeafdeling</v>
          </cell>
        </row>
        <row r="185">
          <cell r="P185" t="str">
            <v>Gammelt forhåndsaftaletillæg</v>
          </cell>
        </row>
        <row r="186">
          <cell r="P186" t="str">
            <v>Gennemført Canc.cur</v>
          </cell>
        </row>
        <row r="187">
          <cell r="P187" t="str">
            <v>Gennemført opskoling</v>
          </cell>
        </row>
        <row r="188">
          <cell r="P188" t="str">
            <v>Geriatrisk, erfaring</v>
          </cell>
        </row>
        <row r="189">
          <cell r="P189" t="str">
            <v>Grund-/erhvervsrelat. kursus</v>
          </cell>
        </row>
        <row r="190">
          <cell r="P190" t="str">
            <v>Grundudd. + 1 års ansættelse</v>
          </cell>
        </row>
        <row r="191">
          <cell r="P191" t="str">
            <v>Gruppeledertillæg</v>
          </cell>
        </row>
        <row r="192">
          <cell r="P192" t="str">
            <v>GT-løn Pers. kval. 2010</v>
          </cell>
        </row>
        <row r="193">
          <cell r="P193" t="str">
            <v>Gulvvaskemaskine</v>
          </cell>
        </row>
        <row r="194">
          <cell r="P194" t="str">
            <v>Harmonisering teknik</v>
          </cell>
        </row>
        <row r="195">
          <cell r="P195" t="str">
            <v>Helsepædagog Marjatta</v>
          </cell>
        </row>
        <row r="196">
          <cell r="P196" t="str">
            <v>Herbergstillæg</v>
          </cell>
        </row>
        <row r="197">
          <cell r="P197" t="str">
            <v>Hjemmesideansvar</v>
          </cell>
        </row>
        <row r="198">
          <cell r="P198" t="str">
            <v>Hjertestop</v>
          </cell>
        </row>
        <row r="199">
          <cell r="P199" t="str">
            <v>Hjælpemidler</v>
          </cell>
        </row>
        <row r="200">
          <cell r="P200" t="str">
            <v>Hospitalstillæg</v>
          </cell>
        </row>
        <row r="201">
          <cell r="P201" t="str">
            <v>Hovedansvarsområde</v>
          </cell>
        </row>
        <row r="202">
          <cell r="P202" t="str">
            <v>HR-kompetencer</v>
          </cell>
        </row>
        <row r="203">
          <cell r="P203" t="str">
            <v>Humanbiolog</v>
          </cell>
        </row>
        <row r="204">
          <cell r="P204" t="str">
            <v>Hvilerumsfunktion</v>
          </cell>
        </row>
        <row r="205">
          <cell r="P205" t="str">
            <v>Hygiejnetillæg</v>
          </cell>
        </row>
        <row r="206">
          <cell r="P206" t="str">
            <v>Håndtering af plc-styringer</v>
          </cell>
        </row>
        <row r="207">
          <cell r="P207" t="str">
            <v>ID-kort produktion</v>
          </cell>
        </row>
        <row r="208">
          <cell r="P208" t="str">
            <v>Iflg. overenskomst 2002</v>
          </cell>
        </row>
        <row r="209">
          <cell r="P209" t="str">
            <v>Implementeringssprog</v>
          </cell>
        </row>
        <row r="210">
          <cell r="P210" t="str">
            <v>Indkøb</v>
          </cell>
        </row>
        <row r="211">
          <cell r="P211" t="str">
            <v>Indkøb af materialer</v>
          </cell>
        </row>
        <row r="212">
          <cell r="P212" t="str">
            <v>Indkøb og Logistik</v>
          </cell>
        </row>
        <row r="213">
          <cell r="P213" t="str">
            <v>Indpl. pr. 31.3.2000</v>
          </cell>
        </row>
        <row r="214">
          <cell r="P214" t="str">
            <v>Ingen højeste tjenestetid</v>
          </cell>
        </row>
        <row r="215">
          <cell r="P215" t="str">
            <v>Initiativtager</v>
          </cell>
        </row>
        <row r="216">
          <cell r="P216" t="str">
            <v>Inkontinens</v>
          </cell>
        </row>
        <row r="217">
          <cell r="P217" t="str">
            <v>Institutionstillæg</v>
          </cell>
        </row>
        <row r="218">
          <cell r="P218" t="str">
            <v>Instruktion og supervision</v>
          </cell>
        </row>
        <row r="219">
          <cell r="P219" t="str">
            <v>Instruktør</v>
          </cell>
        </row>
        <row r="220">
          <cell r="P220" t="str">
            <v>Instrum.v.+bækkenkoger</v>
          </cell>
        </row>
        <row r="221">
          <cell r="P221" t="str">
            <v>Intensiv</v>
          </cell>
        </row>
        <row r="222">
          <cell r="P222" t="str">
            <v>IT funktioner</v>
          </cell>
        </row>
        <row r="223">
          <cell r="P223" t="str">
            <v>IT systemer</v>
          </cell>
        </row>
        <row r="224">
          <cell r="P224" t="str">
            <v>IT-kompetencer</v>
          </cell>
        </row>
        <row r="225">
          <cell r="P225" t="str">
            <v>IT-specialist i bb it-system</v>
          </cell>
        </row>
        <row r="226">
          <cell r="P226" t="str">
            <v>IT-viden</v>
          </cell>
        </row>
        <row r="227">
          <cell r="P227" t="str">
            <v>Jfr. forhåndsaftale</v>
          </cell>
        </row>
        <row r="228">
          <cell r="P228" t="str">
            <v>Jobrotation</v>
          </cell>
        </row>
        <row r="229">
          <cell r="P229" t="str">
            <v>Journalfunktion</v>
          </cell>
        </row>
        <row r="230">
          <cell r="P230" t="str">
            <v>Kapelfunktion (HO)</v>
          </cell>
        </row>
        <row r="231">
          <cell r="P231" t="str">
            <v>Kar.lab koordinerende opgaver</v>
          </cell>
        </row>
        <row r="232">
          <cell r="P232" t="str">
            <v>Kardiologi</v>
          </cell>
        </row>
        <row r="233">
          <cell r="P233" t="str">
            <v>Kedelhus</v>
          </cell>
        </row>
        <row r="234">
          <cell r="P234" t="str">
            <v>Kendt jordemoder</v>
          </cell>
        </row>
        <row r="235">
          <cell r="P235" t="str">
            <v>Ketogen diæt</v>
          </cell>
        </row>
        <row r="236">
          <cell r="P236" t="str">
            <v>Klin. erfaring/ansvarlighed</v>
          </cell>
        </row>
        <row r="237">
          <cell r="P237" t="str">
            <v>Klinisk besl.- forskningsmet.</v>
          </cell>
        </row>
        <row r="238">
          <cell r="P238" t="str">
            <v>Klinisk forskning</v>
          </cell>
        </row>
        <row r="239">
          <cell r="P239" t="str">
            <v>Klinisk sygeplejespecialist</v>
          </cell>
        </row>
        <row r="240">
          <cell r="P240" t="str">
            <v>Klinisk underv.på afd. niveau</v>
          </cell>
        </row>
        <row r="241">
          <cell r="P241" t="str">
            <v>Klinisk vejleder</v>
          </cell>
        </row>
        <row r="242">
          <cell r="P242" t="str">
            <v>Kliniske og personlige kvl.</v>
          </cell>
        </row>
        <row r="243">
          <cell r="P243" t="str">
            <v>Kofoedsmindetillæg</v>
          </cell>
        </row>
        <row r="244">
          <cell r="P244" t="str">
            <v>Kommunikation</v>
          </cell>
        </row>
        <row r="245">
          <cell r="P245" t="str">
            <v>Kommunom - fagdel (DK2)</v>
          </cell>
        </row>
        <row r="246">
          <cell r="P246" t="str">
            <v>Kommunom - grunddel (DK1)</v>
          </cell>
        </row>
        <row r="247">
          <cell r="P247" t="str">
            <v>Komp. for manglende pension</v>
          </cell>
        </row>
        <row r="248">
          <cell r="P248" t="str">
            <v>Kompensation funktionstillæg</v>
          </cell>
        </row>
        <row r="249">
          <cell r="P249" t="str">
            <v>Kompensationsfrihed</v>
          </cell>
        </row>
        <row r="250">
          <cell r="P250" t="str">
            <v>Kompetence</v>
          </cell>
        </row>
        <row r="251">
          <cell r="P251" t="str">
            <v>Kompetence som TIR</v>
          </cell>
        </row>
        <row r="252">
          <cell r="P252" t="str">
            <v>Kompetenceudvikling</v>
          </cell>
        </row>
        <row r="253">
          <cell r="P253" t="str">
            <v>Kompleksitet</v>
          </cell>
        </row>
        <row r="254">
          <cell r="P254" t="str">
            <v>Komplekst arbejdsområde</v>
          </cell>
        </row>
        <row r="255">
          <cell r="P255" t="str">
            <v>Komplekst ledelsesområde</v>
          </cell>
        </row>
        <row r="256">
          <cell r="P256" t="str">
            <v>Konstituering</v>
          </cell>
        </row>
        <row r="257">
          <cell r="P257" t="str">
            <v>Konsulentfunktion</v>
          </cell>
        </row>
        <row r="258">
          <cell r="P258" t="str">
            <v>Kontaktbioanalytiker</v>
          </cell>
        </row>
        <row r="259">
          <cell r="P259" t="str">
            <v>Kontaktperson</v>
          </cell>
        </row>
        <row r="260">
          <cell r="P260" t="str">
            <v>Kontrakttillæg</v>
          </cell>
        </row>
        <row r="261">
          <cell r="P261" t="str">
            <v>Kontrakttillæg 15%</v>
          </cell>
        </row>
        <row r="262">
          <cell r="P262" t="str">
            <v>Konverteringstillæg</v>
          </cell>
        </row>
        <row r="263">
          <cell r="P263" t="str">
            <v>Koord. instruksmateriale</v>
          </cell>
        </row>
        <row r="264">
          <cell r="P264" t="str">
            <v>Koordinator</v>
          </cell>
        </row>
        <row r="265">
          <cell r="P265" t="str">
            <v>Koordinatortillæg</v>
          </cell>
        </row>
        <row r="266">
          <cell r="P266" t="str">
            <v>Koordinerende funktioner</v>
          </cell>
        </row>
        <row r="267">
          <cell r="P267" t="str">
            <v>Koordinerende led. oversygepl.</v>
          </cell>
        </row>
        <row r="268">
          <cell r="P268" t="str">
            <v>Koordinerende sårsygepleje</v>
          </cell>
        </row>
        <row r="269">
          <cell r="P269" t="str">
            <v>Korrektion af ketogendiæt tlf.</v>
          </cell>
        </row>
        <row r="270">
          <cell r="P270" t="str">
            <v>Kræftkoordinator</v>
          </cell>
        </row>
        <row r="271">
          <cell r="P271" t="str">
            <v>KTO Forlig 01.04.05 + 1 trin</v>
          </cell>
        </row>
        <row r="272">
          <cell r="P272" t="str">
            <v>KTO-tillæg</v>
          </cell>
        </row>
        <row r="273">
          <cell r="P273" t="str">
            <v>Kv. i sy.pl.faglig vejl.</v>
          </cell>
        </row>
        <row r="274">
          <cell r="P274" t="str">
            <v>Kv. inden for epilepsi</v>
          </cell>
        </row>
        <row r="275">
          <cell r="P275" t="str">
            <v>Kval. indenf. svagstrømsteknik</v>
          </cell>
        </row>
        <row r="276">
          <cell r="P276" t="str">
            <v>Kvalificeret niv.</v>
          </cell>
        </row>
        <row r="277">
          <cell r="P277" t="str">
            <v>Kvalifikationsløn</v>
          </cell>
        </row>
        <row r="278">
          <cell r="P278" t="str">
            <v>Kvalifikationstillæg</v>
          </cell>
        </row>
        <row r="279">
          <cell r="P279" t="str">
            <v>Kvalitet i arbejdet</v>
          </cell>
        </row>
        <row r="280">
          <cell r="P280" t="str">
            <v>Kvalitet- og udvikling</v>
          </cell>
        </row>
        <row r="281">
          <cell r="P281" t="str">
            <v>Kvalitetskoordinator</v>
          </cell>
        </row>
        <row r="282">
          <cell r="P282" t="str">
            <v>Kvalitetssikring</v>
          </cell>
        </row>
        <row r="283">
          <cell r="P283" t="str">
            <v>Kørsel med nødværk</v>
          </cell>
        </row>
        <row r="284">
          <cell r="P284" t="str">
            <v>Laboratorieopvask/laboratorium</v>
          </cell>
        </row>
        <row r="285">
          <cell r="P285" t="str">
            <v>Lagerstyring</v>
          </cell>
        </row>
        <row r="286">
          <cell r="P286" t="str">
            <v>Landsdækkende opgave</v>
          </cell>
        </row>
        <row r="287">
          <cell r="P287" t="str">
            <v>Laparoskopisk</v>
          </cell>
        </row>
        <row r="288">
          <cell r="P288" t="str">
            <v>Ledelse</v>
          </cell>
        </row>
        <row r="289">
          <cell r="P289" t="str">
            <v>Ledelse flyverfunktion</v>
          </cell>
        </row>
        <row r="290">
          <cell r="P290" t="str">
            <v>Ledelse på fl. geografier</v>
          </cell>
        </row>
        <row r="291">
          <cell r="P291" t="str">
            <v>Ledelseserfaring</v>
          </cell>
        </row>
        <row r="292">
          <cell r="P292" t="str">
            <v>Ledelsesmæssig kvalifikation</v>
          </cell>
        </row>
        <row r="293">
          <cell r="P293" t="str">
            <v>Ledelsesmæssige sekretæropg.</v>
          </cell>
        </row>
        <row r="294">
          <cell r="P294" t="str">
            <v>Ledelsesopgaver</v>
          </cell>
        </row>
        <row r="295">
          <cell r="P295" t="str">
            <v>Ledelsestillæg/funk</v>
          </cell>
        </row>
        <row r="296">
          <cell r="P296" t="str">
            <v>Lederuddannelse</v>
          </cell>
        </row>
        <row r="297">
          <cell r="P297" t="str">
            <v>Lokal aftalt grundløn</v>
          </cell>
        </row>
        <row r="298">
          <cell r="P298" t="str">
            <v>Lokalkendskab</v>
          </cell>
        </row>
        <row r="299">
          <cell r="P299" t="str">
            <v>Lukket/sikret tillæg</v>
          </cell>
        </row>
        <row r="300">
          <cell r="P300" t="str">
            <v>Lymfødembehand.</v>
          </cell>
        </row>
        <row r="301">
          <cell r="P301" t="str">
            <v>Lægelig konsulent</v>
          </cell>
        </row>
        <row r="302">
          <cell r="P302" t="str">
            <v>Lægeligt ansvar</v>
          </cell>
        </row>
        <row r="303">
          <cell r="P303" t="str">
            <v>Løfteinstruktør</v>
          </cell>
        </row>
        <row r="304">
          <cell r="P304" t="str">
            <v>Løn- og personalefunktion</v>
          </cell>
        </row>
        <row r="305">
          <cell r="P305" t="str">
            <v>Lønanc. aftale</v>
          </cell>
        </row>
        <row r="306">
          <cell r="P306" t="str">
            <v>Lønforhandling 1. april 2006</v>
          </cell>
        </row>
        <row r="307">
          <cell r="P307" t="str">
            <v>Lønforhandling 2010</v>
          </cell>
        </row>
        <row r="308">
          <cell r="P308" t="str">
            <v>Løntillæg</v>
          </cell>
        </row>
        <row r="309">
          <cell r="P309" t="str">
            <v>Lønudligning</v>
          </cell>
        </row>
        <row r="310">
          <cell r="P310" t="str">
            <v>Maskinehåndtering</v>
          </cell>
        </row>
        <row r="311">
          <cell r="P311" t="str">
            <v>Maskinkendskab</v>
          </cell>
        </row>
        <row r="312">
          <cell r="P312" t="str">
            <v>Masteruddannelse</v>
          </cell>
        </row>
        <row r="313">
          <cell r="P313" t="str">
            <v>Medicin og/eller fødevareansv.</v>
          </cell>
        </row>
        <row r="314">
          <cell r="P314" t="str">
            <v>Medicinansvar</v>
          </cell>
        </row>
        <row r="315">
          <cell r="P315" t="str">
            <v>Medicinansvarlig</v>
          </cell>
        </row>
        <row r="316">
          <cell r="P316" t="str">
            <v>Medicinkursus</v>
          </cell>
        </row>
        <row r="317">
          <cell r="P317" t="str">
            <v>Medicinservice</v>
          </cell>
        </row>
        <row r="318">
          <cell r="P318" t="str">
            <v>MED-udvalg</v>
          </cell>
        </row>
        <row r="319">
          <cell r="P319" t="str">
            <v>Mentorfunktion</v>
          </cell>
        </row>
        <row r="320">
          <cell r="P320" t="str">
            <v>Merarbejde, jfr. aftale</v>
          </cell>
        </row>
        <row r="321">
          <cell r="P321" t="str">
            <v>Merkonom</v>
          </cell>
        </row>
        <row r="322">
          <cell r="P322" t="str">
            <v>Midlertidigt ulempetillæg</v>
          </cell>
        </row>
        <row r="323">
          <cell r="P323" t="str">
            <v>Miljø</v>
          </cell>
        </row>
        <row r="324">
          <cell r="P324" t="str">
            <v>Misbrugscentre</v>
          </cell>
        </row>
        <row r="325">
          <cell r="P325" t="str">
            <v>Misbrugstillæg</v>
          </cell>
        </row>
        <row r="326">
          <cell r="P326" t="str">
            <v>Mistet arb.tids.best. tillæg</v>
          </cell>
        </row>
        <row r="327">
          <cell r="P327" t="str">
            <v>Motivation</v>
          </cell>
        </row>
        <row r="328">
          <cell r="P328" t="str">
            <v>MR-funktion</v>
          </cell>
        </row>
        <row r="329">
          <cell r="P329" t="str">
            <v>MR-scanner</v>
          </cell>
        </row>
        <row r="330">
          <cell r="P330" t="str">
            <v>Mærkning af uniformer</v>
          </cell>
        </row>
        <row r="331">
          <cell r="P331" t="str">
            <v>Møder og kursus</v>
          </cell>
        </row>
        <row r="332">
          <cell r="P332" t="str">
            <v>Nattevagt</v>
          </cell>
        </row>
        <row r="333">
          <cell r="P333" t="str">
            <v>Nefrologi</v>
          </cell>
        </row>
        <row r="334">
          <cell r="P334" t="str">
            <v>Neonataludstyr</v>
          </cell>
        </row>
        <row r="335">
          <cell r="P335" t="str">
            <v>Nerveledning AIDP</v>
          </cell>
        </row>
        <row r="336">
          <cell r="P336" t="str">
            <v>Netværksadministrator</v>
          </cell>
        </row>
        <row r="337">
          <cell r="P337" t="str">
            <v>Neurologi</v>
          </cell>
        </row>
        <row r="338">
          <cell r="P338" t="str">
            <v>Neuropædiatri</v>
          </cell>
        </row>
        <row r="339">
          <cell r="P339" t="str">
            <v>NLP - videreuddannelse</v>
          </cell>
        </row>
        <row r="340">
          <cell r="P340" t="str">
            <v>Nærm. aft. funktionsp.</v>
          </cell>
        </row>
        <row r="341">
          <cell r="P341" t="str">
            <v>Nøgleperson</v>
          </cell>
        </row>
        <row r="342">
          <cell r="P342" t="str">
            <v>Nøgleperson medicoteknisk udst</v>
          </cell>
        </row>
        <row r="343">
          <cell r="P343" t="str">
            <v>OLAU 1</v>
          </cell>
        </row>
        <row r="344">
          <cell r="P344" t="str">
            <v>Områdeledelse</v>
          </cell>
        </row>
        <row r="345">
          <cell r="P345" t="str">
            <v>Omsorgsmedhjælperuddannelsen</v>
          </cell>
        </row>
        <row r="346">
          <cell r="P346" t="str">
            <v>Omstillingsfunktion</v>
          </cell>
        </row>
        <row r="347">
          <cell r="P347" t="str">
            <v>Omstillingsparathed</v>
          </cell>
        </row>
        <row r="348">
          <cell r="P348" t="str">
            <v>OP</v>
          </cell>
        </row>
        <row r="349">
          <cell r="P349" t="str">
            <v>Opgave med katastrofeberedskab</v>
          </cell>
        </row>
        <row r="350">
          <cell r="P350" t="str">
            <v>Opgaveløsning</v>
          </cell>
        </row>
        <row r="351">
          <cell r="P351" t="str">
            <v>Opgaver inden for eget jobfelt</v>
          </cell>
        </row>
        <row r="352">
          <cell r="P352" t="str">
            <v>Opgaver uden for eget jobfelt</v>
          </cell>
        </row>
        <row r="353">
          <cell r="P353" t="str">
            <v>Opgavevaretagelse</v>
          </cell>
        </row>
        <row r="354">
          <cell r="P354" t="str">
            <v>Opskolingstillæg</v>
          </cell>
        </row>
        <row r="355">
          <cell r="P355" t="str">
            <v>OPUS og GS-åben</v>
          </cell>
        </row>
        <row r="356">
          <cell r="P356" t="str">
            <v>Opvaskefunk. i afd.køk/sengeaf</v>
          </cell>
        </row>
        <row r="357">
          <cell r="P357" t="str">
            <v>Organiserings- og samarb.evne</v>
          </cell>
        </row>
        <row r="358">
          <cell r="P358" t="str">
            <v>Overblik</v>
          </cell>
        </row>
        <row r="359">
          <cell r="P359" t="str">
            <v>Overbygningskursus</v>
          </cell>
        </row>
        <row r="360">
          <cell r="P360" t="str">
            <v>Overenskomst 1. april 2005</v>
          </cell>
        </row>
        <row r="361">
          <cell r="P361" t="str">
            <v>Overenskomst 1. april 2006</v>
          </cell>
        </row>
        <row r="362">
          <cell r="P362" t="str">
            <v>Overgangstillæg</v>
          </cell>
        </row>
        <row r="363">
          <cell r="P363" t="str">
            <v>Overordnede opgaver</v>
          </cell>
        </row>
        <row r="364">
          <cell r="P364" t="str">
            <v>Palliative område</v>
          </cell>
        </row>
        <row r="365">
          <cell r="P365" t="str">
            <v>Palliativt ekspertteam</v>
          </cell>
        </row>
        <row r="366">
          <cell r="P366" t="str">
            <v>Patientrådgiver</v>
          </cell>
        </row>
        <row r="367">
          <cell r="P367" t="str">
            <v>Patientsikkerhed</v>
          </cell>
        </row>
        <row r="368">
          <cell r="P368" t="str">
            <v>Patologisk</v>
          </cell>
        </row>
        <row r="369">
          <cell r="P369" t="str">
            <v>Patsec administrator/superbrug</v>
          </cell>
        </row>
        <row r="370">
          <cell r="P370" t="str">
            <v>Pers. og udd.komp.</v>
          </cell>
        </row>
        <row r="371">
          <cell r="P371" t="str">
            <v>Pers. till. m. pens.</v>
          </cell>
        </row>
        <row r="372">
          <cell r="P372" t="str">
            <v>Pers. till. u. pens.</v>
          </cell>
        </row>
        <row r="373">
          <cell r="P373" t="str">
            <v>Pers.tillæg ovk. 08</v>
          </cell>
        </row>
        <row r="374">
          <cell r="P374" t="str">
            <v>Pers.tillæg stedtill.</v>
          </cell>
        </row>
        <row r="375">
          <cell r="P375" t="str">
            <v>Personlig kompetence</v>
          </cell>
        </row>
        <row r="376">
          <cell r="P376" t="str">
            <v>Personlig ord. vedr. TR funk.</v>
          </cell>
        </row>
        <row r="377">
          <cell r="P377" t="str">
            <v>Personlig ordning</v>
          </cell>
        </row>
        <row r="378">
          <cell r="P378" t="str">
            <v>Personlig ordning - modregning</v>
          </cell>
        </row>
        <row r="379">
          <cell r="P379" t="str">
            <v>Personlig/klinisk kompetence</v>
          </cell>
        </row>
        <row r="380">
          <cell r="P380" t="str">
            <v>Personlige kval./engagement</v>
          </cell>
        </row>
        <row r="381">
          <cell r="P381" t="str">
            <v>Personlige kvalifikationer</v>
          </cell>
        </row>
        <row r="382">
          <cell r="P382" t="str">
            <v>Personligt pr 1.4.03 overensk.</v>
          </cell>
        </row>
        <row r="383">
          <cell r="P383" t="str">
            <v>Personligt tillæg</v>
          </cell>
        </row>
        <row r="384">
          <cell r="P384" t="str">
            <v>Personligt tillæg/kapel</v>
          </cell>
        </row>
        <row r="385">
          <cell r="P385" t="str">
            <v>Ph.D.grad</v>
          </cell>
        </row>
        <row r="386">
          <cell r="P386" t="str">
            <v>Pilehus I,II, luk/sikr</v>
          </cell>
        </row>
        <row r="387">
          <cell r="P387" t="str">
            <v>Planlægning</v>
          </cell>
        </row>
        <row r="388">
          <cell r="P388" t="str">
            <v>Platangårdstillæg</v>
          </cell>
        </row>
        <row r="389">
          <cell r="P389" t="str">
            <v>PO Superbrugerorg. 2016</v>
          </cell>
        </row>
        <row r="390">
          <cell r="P390" t="str">
            <v>Portør der indgår i Vagtrul</v>
          </cell>
        </row>
        <row r="391">
          <cell r="P391" t="str">
            <v>Portør i kørselsteam</v>
          </cell>
        </row>
        <row r="392">
          <cell r="P392" t="str">
            <v>Positiv indstilling til arbj.</v>
          </cell>
        </row>
        <row r="393">
          <cell r="P393" t="str">
            <v>Post</v>
          </cell>
        </row>
        <row r="394">
          <cell r="P394" t="str">
            <v>Praktikansvarlig/oplæring</v>
          </cell>
        </row>
        <row r="395">
          <cell r="P395" t="str">
            <v>Praktikleder</v>
          </cell>
        </row>
        <row r="396">
          <cell r="P396" t="str">
            <v>Praktikvederlag</v>
          </cell>
        </row>
        <row r="397">
          <cell r="P397" t="str">
            <v>Praktikvejleder</v>
          </cell>
        </row>
        <row r="398">
          <cell r="P398" t="str">
            <v>Projekt</v>
          </cell>
        </row>
        <row r="399">
          <cell r="P399" t="str">
            <v>Projektlederuddannelse</v>
          </cell>
        </row>
        <row r="400">
          <cell r="P400" t="str">
            <v>Psykiatritillæg</v>
          </cell>
        </row>
        <row r="401">
          <cell r="P401" t="str">
            <v>Pædagogisk diplom uddannelse</v>
          </cell>
        </row>
        <row r="402">
          <cell r="P402" t="str">
            <v>Pædagogiske/administrative opg</v>
          </cell>
        </row>
        <row r="403">
          <cell r="P403" t="str">
            <v>Pædiatri</v>
          </cell>
        </row>
        <row r="404">
          <cell r="P404" t="str">
            <v>Regional registreringspraksis</v>
          </cell>
        </row>
        <row r="405">
          <cell r="P405" t="str">
            <v>Rekrutteringstillæg</v>
          </cell>
        </row>
        <row r="406">
          <cell r="P406" t="str">
            <v>Relevant efterudd.</v>
          </cell>
        </row>
        <row r="407">
          <cell r="P407" t="str">
            <v>Relevant erfa fra tidl. besk.</v>
          </cell>
        </row>
        <row r="408">
          <cell r="P408" t="str">
            <v>Relevant erfaring og videreudd</v>
          </cell>
        </row>
        <row r="409">
          <cell r="P409" t="str">
            <v>Relevant erhvervserfaring</v>
          </cell>
        </row>
        <row r="410">
          <cell r="P410" t="str">
            <v>Relevant teoretisk viden</v>
          </cell>
        </row>
        <row r="411">
          <cell r="P411" t="str">
            <v>Relevant uddannelse</v>
          </cell>
        </row>
        <row r="412">
          <cell r="P412" t="str">
            <v>Relevant viden</v>
          </cell>
        </row>
        <row r="413">
          <cell r="P413" t="str">
            <v>Relevante kompetencer</v>
          </cell>
        </row>
        <row r="414">
          <cell r="P414" t="str">
            <v>Rengøring</v>
          </cell>
        </row>
        <row r="415">
          <cell r="P415" t="str">
            <v>Rengøring af off. toiletter</v>
          </cell>
        </row>
        <row r="416">
          <cell r="P416" t="str">
            <v>Ressourceperson</v>
          </cell>
        </row>
        <row r="417">
          <cell r="P417" t="str">
            <v>Resultatorienteret</v>
          </cell>
        </row>
        <row r="418">
          <cell r="P418" t="str">
            <v>Ris/Pacs</v>
          </cell>
        </row>
        <row r="419">
          <cell r="P419" t="str">
            <v>Rutine</v>
          </cell>
        </row>
        <row r="420">
          <cell r="P420" t="str">
            <v>Rygestopinstruktør</v>
          </cell>
        </row>
        <row r="421">
          <cell r="P421" t="str">
            <v>Røntgen</v>
          </cell>
        </row>
        <row r="422">
          <cell r="P422" t="str">
            <v>Rådgivning og vejledning</v>
          </cell>
        </row>
        <row r="423">
          <cell r="P423" t="str">
            <v>Rådighedsfunktion</v>
          </cell>
        </row>
        <row r="424">
          <cell r="P424" t="str">
            <v>Rådighedstillæg</v>
          </cell>
        </row>
        <row r="425">
          <cell r="P425" t="str">
            <v>Sagsbehandling/forhandling</v>
          </cell>
        </row>
        <row r="426">
          <cell r="P426" t="str">
            <v>Samarbejdsevne</v>
          </cell>
        </row>
        <row r="427">
          <cell r="P427" t="str">
            <v>Sammedagskirurgi</v>
          </cell>
        </row>
        <row r="428">
          <cell r="P428" t="str">
            <v>Scopi</v>
          </cell>
        </row>
        <row r="429">
          <cell r="P429" t="str">
            <v>Sekretær for afdelingsledelse</v>
          </cell>
        </row>
        <row r="430">
          <cell r="P430" t="str">
            <v>Sekretærfunktion</v>
          </cell>
        </row>
        <row r="431">
          <cell r="P431" t="str">
            <v>Seksualvejledertillæg</v>
          </cell>
        </row>
        <row r="432">
          <cell r="P432" t="str">
            <v>Selvstyrende teams</v>
          </cell>
        </row>
        <row r="433">
          <cell r="P433" t="str">
            <v>Selvstændig opgaveløsning</v>
          </cell>
        </row>
        <row r="434">
          <cell r="P434" t="str">
            <v>Selvstændighed</v>
          </cell>
        </row>
        <row r="435">
          <cell r="P435" t="str">
            <v>Sengeredning</v>
          </cell>
        </row>
        <row r="436">
          <cell r="P436" t="str">
            <v>Servering på afdelingerne</v>
          </cell>
        </row>
        <row r="437">
          <cell r="P437" t="str">
            <v>Serviceassistentuddannelse</v>
          </cell>
        </row>
        <row r="438">
          <cell r="P438" t="str">
            <v>Servicekoncept</v>
          </cell>
        </row>
        <row r="439">
          <cell r="P439" t="str">
            <v>Servicemålopgaver</v>
          </cell>
        </row>
        <row r="440">
          <cell r="P440" t="str">
            <v>Servicering</v>
          </cell>
        </row>
        <row r="441">
          <cell r="P441" t="str">
            <v>Sikkerhed i form af obs. m.v.</v>
          </cell>
        </row>
        <row r="442">
          <cell r="P442" t="str">
            <v>Sikkerhedsleder</v>
          </cell>
        </row>
        <row r="443">
          <cell r="P443" t="str">
            <v>Sikringstillæg</v>
          </cell>
        </row>
        <row r="444">
          <cell r="P444" t="str">
            <v>Skadestue</v>
          </cell>
        </row>
        <row r="445">
          <cell r="P445" t="str">
            <v>Skiltning</v>
          </cell>
        </row>
        <row r="446">
          <cell r="P446" t="str">
            <v>Skinnefremstilling</v>
          </cell>
        </row>
        <row r="447">
          <cell r="P447" t="str">
            <v>Skrankefunktion</v>
          </cell>
        </row>
        <row r="448">
          <cell r="P448" t="str">
            <v>Smuds-/genetillæg</v>
          </cell>
        </row>
        <row r="449">
          <cell r="P449" t="str">
            <v>Snerydning/glatføre</v>
          </cell>
        </row>
        <row r="450">
          <cell r="P450" t="str">
            <v>Socialfaglig koordinator</v>
          </cell>
        </row>
        <row r="451">
          <cell r="P451" t="str">
            <v>Socialt engagement</v>
          </cell>
        </row>
        <row r="452">
          <cell r="P452" t="str">
            <v>Souschef</v>
          </cell>
        </row>
        <row r="453">
          <cell r="P453" t="str">
            <v>Souschef  pers.</v>
          </cell>
        </row>
        <row r="454">
          <cell r="P454" t="str">
            <v>Speciale</v>
          </cell>
        </row>
        <row r="455">
          <cell r="P455" t="str">
            <v>Specialeansvarlig</v>
          </cell>
        </row>
        <row r="456">
          <cell r="P456" t="str">
            <v>Specialfunktion</v>
          </cell>
        </row>
        <row r="457">
          <cell r="P457" t="str">
            <v>Specialist</v>
          </cell>
        </row>
        <row r="458">
          <cell r="P458" t="str">
            <v>Specialkonsulent</v>
          </cell>
        </row>
        <row r="459">
          <cell r="P459" t="str">
            <v>Specialuddannelse</v>
          </cell>
        </row>
        <row r="460">
          <cell r="P460" t="str">
            <v>Stabil medarbejder</v>
          </cell>
        </row>
        <row r="461">
          <cell r="P461" t="str">
            <v>Statistiksystem</v>
          </cell>
        </row>
        <row r="462">
          <cell r="P462" t="str">
            <v>Stedfortræderfunktion</v>
          </cell>
        </row>
        <row r="463">
          <cell r="P463" t="str">
            <v>Steril</v>
          </cell>
        </row>
        <row r="464">
          <cell r="P464" t="str">
            <v>Sterilassistenteksamen</v>
          </cell>
        </row>
        <row r="465">
          <cell r="P465" t="str">
            <v>Stillings- og funktionsbeskriv</v>
          </cell>
        </row>
        <row r="466">
          <cell r="P466" t="str">
            <v>Stor ansvarlighed -engagement</v>
          </cell>
        </row>
        <row r="467">
          <cell r="P467" t="str">
            <v>Stort afsnit/afdeling</v>
          </cell>
        </row>
        <row r="468">
          <cell r="P468" t="str">
            <v>Stort og veludført arbejde</v>
          </cell>
        </row>
        <row r="469">
          <cell r="P469" t="str">
            <v>Stort værksted</v>
          </cell>
        </row>
        <row r="470">
          <cell r="P470" t="str">
            <v>Studerende</v>
          </cell>
        </row>
        <row r="471">
          <cell r="P471" t="str">
            <v>Støttefunktion</v>
          </cell>
        </row>
        <row r="472">
          <cell r="P472" t="str">
            <v>Superbruger</v>
          </cell>
        </row>
        <row r="473">
          <cell r="P473" t="str">
            <v>Supervision</v>
          </cell>
        </row>
        <row r="474">
          <cell r="P474" t="str">
            <v>Supervisortillæg</v>
          </cell>
        </row>
        <row r="475">
          <cell r="P475" t="str">
            <v>Support Opus-medicin</v>
          </cell>
        </row>
        <row r="476">
          <cell r="P476" t="str">
            <v>Sygeplejefaglig vejlederudd.</v>
          </cell>
        </row>
        <row r="477">
          <cell r="P477" t="str">
            <v>Sygeplejefagligt ansvar</v>
          </cell>
        </row>
        <row r="478">
          <cell r="P478" t="str">
            <v>Systemadministrator</v>
          </cell>
        </row>
        <row r="479">
          <cell r="P479" t="str">
            <v>Systemansvarlig miljøaffald</v>
          </cell>
        </row>
        <row r="480">
          <cell r="P480" t="str">
            <v>Særlig erfaring</v>
          </cell>
        </row>
        <row r="481">
          <cell r="P481" t="str">
            <v>Særlig funktion</v>
          </cell>
        </row>
        <row r="482">
          <cell r="P482" t="str">
            <v>Særlig plejekrævende</v>
          </cell>
        </row>
        <row r="483">
          <cell r="P483" t="str">
            <v>Særlige funktioner</v>
          </cell>
        </row>
        <row r="484">
          <cell r="P484" t="str">
            <v>Særlige kompetencer</v>
          </cell>
        </row>
        <row r="485">
          <cell r="P485" t="str">
            <v>Særlige opgaver</v>
          </cell>
        </row>
        <row r="486">
          <cell r="P486" t="str">
            <v>Særligt ansvar</v>
          </cell>
        </row>
        <row r="487">
          <cell r="P487" t="str">
            <v>Særligt arbejdsområde</v>
          </cell>
        </row>
        <row r="488">
          <cell r="P488" t="str">
            <v>Særligt tillæg</v>
          </cell>
        </row>
        <row r="489">
          <cell r="P489" t="str">
            <v>Sårpleje, erfaring</v>
          </cell>
        </row>
        <row r="490">
          <cell r="P490" t="str">
            <v>Sårsygeplejerske</v>
          </cell>
        </row>
        <row r="491">
          <cell r="P491" t="str">
            <v>T-doc system</v>
          </cell>
        </row>
        <row r="492">
          <cell r="P492" t="str">
            <v>T-dok system</v>
          </cell>
        </row>
        <row r="493">
          <cell r="P493" t="str">
            <v>Teamansvarlig</v>
          </cell>
        </row>
        <row r="494">
          <cell r="P494" t="str">
            <v>Teamarbejde</v>
          </cell>
        </row>
        <row r="495">
          <cell r="P495" t="str">
            <v>Teamledelse</v>
          </cell>
        </row>
        <row r="496">
          <cell r="P496" t="str">
            <v>Teammedarbejder</v>
          </cell>
        </row>
        <row r="497">
          <cell r="P497" t="str">
            <v>Teamterapeut palliation</v>
          </cell>
        </row>
        <row r="498">
          <cell r="P498" t="str">
            <v>Tekniker</v>
          </cell>
        </row>
        <row r="499">
          <cell r="P499" t="str">
            <v>Teknikeropgaver</v>
          </cell>
        </row>
        <row r="500">
          <cell r="P500" t="str">
            <v>Telefoniansvarlig</v>
          </cell>
        </row>
        <row r="501">
          <cell r="P501" t="str">
            <v>Telefonisttillæg</v>
          </cell>
        </row>
        <row r="502">
          <cell r="P502" t="str">
            <v>Telefonvagt</v>
          </cell>
        </row>
        <row r="503">
          <cell r="P503" t="str">
            <v>Teoretisk komp. ift. ledelse</v>
          </cell>
        </row>
        <row r="504">
          <cell r="P504" t="str">
            <v>Test af autoklaver</v>
          </cell>
        </row>
        <row r="505">
          <cell r="P505" t="str">
            <v>Tidsbegrænset tillæg</v>
          </cell>
        </row>
        <row r="506">
          <cell r="P506" t="str">
            <v>Tilkaldevagtordning</v>
          </cell>
        </row>
        <row r="507">
          <cell r="P507" t="str">
            <v>Tillidsrepræsentant</v>
          </cell>
        </row>
        <row r="508">
          <cell r="P508" t="str">
            <v>Tillidsrepræsentantuddannelse</v>
          </cell>
        </row>
        <row r="509">
          <cell r="P509" t="str">
            <v>Tillæg</v>
          </cell>
        </row>
        <row r="510">
          <cell r="P510" t="str">
            <v>Tillæg ej færdigforhandlet</v>
          </cell>
        </row>
        <row r="511">
          <cell r="P511" t="str">
            <v>Tillæg pensionsbidrag</v>
          </cell>
        </row>
        <row r="512">
          <cell r="P512" t="str">
            <v>Tillæg til grundløn</v>
          </cell>
        </row>
        <row r="513">
          <cell r="P513" t="str">
            <v>Tillæg til modregning</v>
          </cell>
        </row>
        <row r="514">
          <cell r="P514" t="str">
            <v>Tilsyn og service</v>
          </cell>
        </row>
        <row r="515">
          <cell r="P515" t="str">
            <v>Tjeneste på café</v>
          </cell>
        </row>
        <row r="516">
          <cell r="P516" t="str">
            <v>Tovholderfunktion</v>
          </cell>
        </row>
        <row r="517">
          <cell r="P517" t="str">
            <v>TR forhandlingskompetence</v>
          </cell>
        </row>
        <row r="518">
          <cell r="P518" t="str">
            <v>Trackit ambulatory EEG system</v>
          </cell>
        </row>
        <row r="519">
          <cell r="P519" t="str">
            <v>Transport</v>
          </cell>
        </row>
        <row r="520">
          <cell r="P520" t="str">
            <v>Traume</v>
          </cell>
        </row>
        <row r="521">
          <cell r="P521" t="str">
            <v>Træning på hold</v>
          </cell>
        </row>
        <row r="522">
          <cell r="P522" t="str">
            <v>Tunge patienter</v>
          </cell>
        </row>
        <row r="523">
          <cell r="P523" t="str">
            <v>Turnustillæg</v>
          </cell>
        </row>
        <row r="524">
          <cell r="P524" t="str">
            <v>Tværfagligt samarbejde</v>
          </cell>
        </row>
        <row r="525">
          <cell r="P525" t="str">
            <v>Tværgående arbejdsopgaver</v>
          </cell>
        </row>
        <row r="526">
          <cell r="P526" t="str">
            <v>Udadreagerende klienter</v>
          </cell>
        </row>
        <row r="527">
          <cell r="P527" t="str">
            <v>Udd. og vejledningsopgaver</v>
          </cell>
        </row>
        <row r="528">
          <cell r="P528" t="str">
            <v>Uddannelse før ansættelsen</v>
          </cell>
        </row>
        <row r="529">
          <cell r="P529" t="str">
            <v>Uddannelse som PAS-koordinator</v>
          </cell>
        </row>
        <row r="530">
          <cell r="P530" t="str">
            <v>Uddannelse, Kandidat</v>
          </cell>
        </row>
        <row r="531">
          <cell r="P531" t="str">
            <v>Uddannelse/erfaring</v>
          </cell>
        </row>
        <row r="532">
          <cell r="P532" t="str">
            <v>Uddannelser</v>
          </cell>
        </row>
        <row r="533">
          <cell r="P533" t="str">
            <v>Uddannelsesansvarlig</v>
          </cell>
        </row>
        <row r="534">
          <cell r="P534" t="str">
            <v>Uddannelsesfunktion</v>
          </cell>
        </row>
        <row r="535">
          <cell r="P535" t="str">
            <v>Uden for rul</v>
          </cell>
        </row>
        <row r="536">
          <cell r="P536" t="str">
            <v>Udligning</v>
          </cell>
        </row>
        <row r="537">
          <cell r="P537" t="str">
            <v>Udligningstillæg ESA-projekt</v>
          </cell>
        </row>
        <row r="538">
          <cell r="P538" t="str">
            <v>Udmøntningsgaranti</v>
          </cell>
        </row>
        <row r="539">
          <cell r="P539" t="str">
            <v>Udv. palliativ enhed</v>
          </cell>
        </row>
        <row r="540">
          <cell r="P540" t="str">
            <v>Udvidede funktioner</v>
          </cell>
        </row>
        <row r="541">
          <cell r="P541" t="str">
            <v>Udvidet ansvarsområde</v>
          </cell>
        </row>
        <row r="542">
          <cell r="P542" t="str">
            <v>Udvidet arbejdsområde</v>
          </cell>
        </row>
        <row r="543">
          <cell r="P543" t="str">
            <v>Udvidet faglig viden/komp.</v>
          </cell>
        </row>
        <row r="544">
          <cell r="P544" t="str">
            <v>Udvidet kompetence</v>
          </cell>
        </row>
        <row r="545">
          <cell r="P545" t="str">
            <v>Udvik./impl. i kvalitetssty.</v>
          </cell>
        </row>
        <row r="546">
          <cell r="P546" t="str">
            <v>Udvikling</v>
          </cell>
        </row>
        <row r="547">
          <cell r="P547" t="str">
            <v>Udvikling/forskning</v>
          </cell>
        </row>
        <row r="548">
          <cell r="P548" t="str">
            <v>Udviklingsinstruktør, afd. niv</v>
          </cell>
        </row>
        <row r="549">
          <cell r="P549" t="str">
            <v>Udviklingsopgaver</v>
          </cell>
        </row>
        <row r="550">
          <cell r="P550" t="str">
            <v>Ultralydsfunktion</v>
          </cell>
        </row>
        <row r="551">
          <cell r="P551" t="str">
            <v>Undervisning</v>
          </cell>
        </row>
        <row r="552">
          <cell r="P552" t="str">
            <v>Undervisningserfaring</v>
          </cell>
        </row>
        <row r="553">
          <cell r="P553" t="str">
            <v>Uniformering</v>
          </cell>
        </row>
        <row r="554">
          <cell r="P554" t="str">
            <v>Vagtarbejde</v>
          </cell>
        </row>
        <row r="555">
          <cell r="P555" t="str">
            <v>Vagtberedskab</v>
          </cell>
        </row>
        <row r="556">
          <cell r="P556" t="str">
            <v>Vagtbærende bioanalytiker</v>
          </cell>
        </row>
        <row r="557">
          <cell r="P557" t="str">
            <v>Vagtplan</v>
          </cell>
        </row>
        <row r="558">
          <cell r="P558" t="str">
            <v>Vagttjeneste</v>
          </cell>
        </row>
        <row r="559">
          <cell r="P559" t="str">
            <v>Vaskemesteruddannelse</v>
          </cell>
        </row>
        <row r="560">
          <cell r="P560" t="str">
            <v>Vedligeholdelse</v>
          </cell>
        </row>
        <row r="561">
          <cell r="P561" t="str">
            <v>Vedligeholdelse af lovstof</v>
          </cell>
        </row>
        <row r="562">
          <cell r="P562" t="str">
            <v>Vejlederfunktion</v>
          </cell>
        </row>
        <row r="563">
          <cell r="P563" t="str">
            <v>Venflon</v>
          </cell>
        </row>
        <row r="564">
          <cell r="P564" t="str">
            <v>Ventilation</v>
          </cell>
        </row>
        <row r="565">
          <cell r="P565" t="str">
            <v>Viden/specialviden</v>
          </cell>
        </row>
        <row r="566">
          <cell r="P566" t="str">
            <v>Vidensdeling</v>
          </cell>
        </row>
        <row r="567">
          <cell r="P567" t="str">
            <v>Videreuddannelse</v>
          </cell>
        </row>
        <row r="568">
          <cell r="P568" t="str">
            <v>Vippelejefunktion</v>
          </cell>
        </row>
        <row r="569">
          <cell r="P569" t="str">
            <v>Visitation og booking</v>
          </cell>
        </row>
        <row r="570">
          <cell r="P570" t="str">
            <v>Visitator</v>
          </cell>
        </row>
        <row r="571">
          <cell r="P571" t="str">
            <v>Vægter</v>
          </cell>
        </row>
        <row r="572">
          <cell r="P572" t="str">
            <v>Webfunktion</v>
          </cell>
        </row>
        <row r="573">
          <cell r="P573" t="str">
            <v>Ændring af kommunegruppe</v>
          </cell>
        </row>
        <row r="574">
          <cell r="P574" t="str">
            <v>Økonomi-/budgetstyring</v>
          </cell>
        </row>
        <row r="575">
          <cell r="P575" t="str">
            <v>Økonomi/produktoins.</v>
          </cell>
        </row>
        <row r="576">
          <cell r="P576" t="str">
            <v>Årligt tillæg</v>
          </cell>
        </row>
      </sheetData>
      <sheetData sheetId="9" refreshError="1"/>
      <sheetData sheetId="10">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cell r="I31" t="str">
            <v/>
          </cell>
          <cell r="O31" t="str">
            <v/>
          </cell>
        </row>
        <row r="32">
          <cell r="A32" t="str">
            <v/>
          </cell>
          <cell r="I32" t="str">
            <v/>
          </cell>
          <cell r="O32" t="str">
            <v/>
          </cell>
        </row>
        <row r="33">
          <cell r="A33" t="str">
            <v/>
          </cell>
          <cell r="I33" t="str">
            <v/>
          </cell>
          <cell r="O33" t="str">
            <v/>
          </cell>
        </row>
        <row r="34">
          <cell r="A34" t="str">
            <v/>
          </cell>
          <cell r="I34" t="str">
            <v/>
          </cell>
          <cell r="O34" t="str">
            <v/>
          </cell>
        </row>
        <row r="35">
          <cell r="A35" t="str">
            <v/>
          </cell>
          <cell r="I35" t="str">
            <v/>
          </cell>
          <cell r="O35" t="str">
            <v/>
          </cell>
        </row>
        <row r="36">
          <cell r="A36" t="str">
            <v/>
          </cell>
          <cell r="I36" t="str">
            <v/>
          </cell>
          <cell r="O36" t="str">
            <v/>
          </cell>
        </row>
        <row r="37">
          <cell r="A37" t="str">
            <v/>
          </cell>
          <cell r="I37" t="str">
            <v/>
          </cell>
          <cell r="O37" t="str">
            <v/>
          </cell>
        </row>
        <row r="38">
          <cell r="A38" t="str">
            <v/>
          </cell>
          <cell r="I38" t="str">
            <v/>
          </cell>
          <cell r="O38" t="str">
            <v/>
          </cell>
        </row>
        <row r="39">
          <cell r="A39" t="str">
            <v/>
          </cell>
          <cell r="I39" t="str">
            <v/>
          </cell>
          <cell r="O39" t="str">
            <v/>
          </cell>
        </row>
        <row r="40">
          <cell r="A40" t="str">
            <v/>
          </cell>
          <cell r="I40" t="str">
            <v/>
          </cell>
          <cell r="O40" t="str">
            <v/>
          </cell>
        </row>
        <row r="41">
          <cell r="A41" t="str">
            <v/>
          </cell>
          <cell r="I41" t="str">
            <v/>
          </cell>
          <cell r="O41" t="str">
            <v/>
          </cell>
        </row>
        <row r="42">
          <cell r="A42" t="str">
            <v/>
          </cell>
          <cell r="I42" t="str">
            <v/>
          </cell>
        </row>
        <row r="43">
          <cell r="A43" t="str">
            <v/>
          </cell>
          <cell r="I43" t="str">
            <v/>
          </cell>
        </row>
        <row r="44">
          <cell r="A44" t="str">
            <v/>
          </cell>
          <cell r="I44" t="str">
            <v/>
          </cell>
        </row>
        <row r="45">
          <cell r="A45" t="str">
            <v/>
          </cell>
          <cell r="I45" t="str">
            <v/>
          </cell>
        </row>
        <row r="46">
          <cell r="A46" t="str">
            <v/>
          </cell>
          <cell r="I46" t="str">
            <v/>
          </cell>
        </row>
        <row r="47">
          <cell r="A47" t="str">
            <v/>
          </cell>
          <cell r="I47" t="str">
            <v/>
          </cell>
        </row>
        <row r="48">
          <cell r="A48" t="str">
            <v/>
          </cell>
          <cell r="I48" t="str">
            <v/>
          </cell>
        </row>
        <row r="49">
          <cell r="A49" t="str">
            <v/>
          </cell>
          <cell r="I49" t="str">
            <v/>
          </cell>
        </row>
        <row r="50">
          <cell r="A50" t="str">
            <v/>
          </cell>
          <cell r="I50" t="str">
            <v/>
          </cell>
        </row>
        <row r="51">
          <cell r="A51" t="str">
            <v/>
          </cell>
          <cell r="I51" t="str">
            <v/>
          </cell>
        </row>
        <row r="52">
          <cell r="A52" t="str">
            <v/>
          </cell>
          <cell r="I52" t="str">
            <v/>
          </cell>
        </row>
        <row r="53">
          <cell r="A53" t="str">
            <v/>
          </cell>
          <cell r="I53" t="str">
            <v/>
          </cell>
        </row>
        <row r="54">
          <cell r="A54" t="str">
            <v/>
          </cell>
          <cell r="I54" t="str">
            <v/>
          </cell>
        </row>
        <row r="55">
          <cell r="A55" t="str">
            <v/>
          </cell>
          <cell r="I55" t="str">
            <v/>
          </cell>
        </row>
        <row r="56">
          <cell r="A56" t="str">
            <v/>
          </cell>
          <cell r="I56" t="str">
            <v/>
          </cell>
        </row>
        <row r="57">
          <cell r="A57" t="str">
            <v/>
          </cell>
          <cell r="I57" t="str">
            <v/>
          </cell>
        </row>
        <row r="58">
          <cell r="A58" t="str">
            <v/>
          </cell>
          <cell r="I58" t="str">
            <v/>
          </cell>
        </row>
        <row r="59">
          <cell r="A59" t="str">
            <v/>
          </cell>
          <cell r="I59" t="str">
            <v/>
          </cell>
        </row>
        <row r="60">
          <cell r="A60" t="str">
            <v/>
          </cell>
          <cell r="I60" t="str">
            <v/>
          </cell>
        </row>
        <row r="61">
          <cell r="A61" t="str">
            <v/>
          </cell>
          <cell r="I61" t="str">
            <v/>
          </cell>
        </row>
        <row r="62">
          <cell r="A62" t="str">
            <v/>
          </cell>
          <cell r="I62" t="str">
            <v/>
          </cell>
        </row>
        <row r="63">
          <cell r="A63" t="str">
            <v/>
          </cell>
          <cell r="I63" t="str">
            <v/>
          </cell>
        </row>
        <row r="64">
          <cell r="A64" t="str">
            <v/>
          </cell>
          <cell r="I64" t="str">
            <v/>
          </cell>
        </row>
        <row r="65">
          <cell r="A65" t="str">
            <v/>
          </cell>
          <cell r="I65" t="str">
            <v/>
          </cell>
        </row>
        <row r="66">
          <cell r="A66" t="str">
            <v/>
          </cell>
          <cell r="I66" t="str">
            <v/>
          </cell>
        </row>
        <row r="67">
          <cell r="A67" t="str">
            <v/>
          </cell>
          <cell r="I67" t="str">
            <v/>
          </cell>
        </row>
        <row r="68">
          <cell r="A68" t="str">
            <v/>
          </cell>
          <cell r="I68" t="str">
            <v/>
          </cell>
        </row>
        <row r="69">
          <cell r="A69" t="str">
            <v/>
          </cell>
          <cell r="I69" t="str">
            <v/>
          </cell>
        </row>
        <row r="70">
          <cell r="A70" t="str">
            <v/>
          </cell>
          <cell r="I70" t="str">
            <v/>
          </cell>
        </row>
        <row r="71">
          <cell r="A71" t="str">
            <v/>
          </cell>
          <cell r="I71" t="str">
            <v/>
          </cell>
        </row>
        <row r="72">
          <cell r="A72" t="str">
            <v/>
          </cell>
          <cell r="I72" t="str">
            <v/>
          </cell>
        </row>
        <row r="73">
          <cell r="A73" t="str">
            <v/>
          </cell>
          <cell r="I73" t="str">
            <v/>
          </cell>
        </row>
        <row r="74">
          <cell r="A74" t="str">
            <v/>
          </cell>
          <cell r="I74" t="str">
            <v/>
          </cell>
        </row>
        <row r="75">
          <cell r="A75" t="str">
            <v/>
          </cell>
          <cell r="I75" t="str">
            <v/>
          </cell>
        </row>
        <row r="76">
          <cell r="A76" t="str">
            <v/>
          </cell>
          <cell r="I76" t="str">
            <v/>
          </cell>
        </row>
        <row r="77">
          <cell r="A77" t="str">
            <v/>
          </cell>
          <cell r="I77" t="str">
            <v/>
          </cell>
        </row>
        <row r="78">
          <cell r="A78" t="str">
            <v/>
          </cell>
          <cell r="I78" t="str">
            <v/>
          </cell>
        </row>
        <row r="79">
          <cell r="A79" t="str">
            <v/>
          </cell>
          <cell r="I79" t="str">
            <v/>
          </cell>
        </row>
        <row r="80">
          <cell r="A80" t="str">
            <v/>
          </cell>
          <cell r="I80" t="str">
            <v/>
          </cell>
        </row>
        <row r="81">
          <cell r="A81" t="str">
            <v/>
          </cell>
          <cell r="I81" t="str">
            <v/>
          </cell>
        </row>
        <row r="82">
          <cell r="A82" t="str">
            <v/>
          </cell>
          <cell r="I82" t="str">
            <v/>
          </cell>
        </row>
        <row r="83">
          <cell r="A83" t="str">
            <v/>
          </cell>
          <cell r="I83" t="str">
            <v/>
          </cell>
        </row>
        <row r="84">
          <cell r="A84" t="str">
            <v/>
          </cell>
          <cell r="I84" t="str">
            <v/>
          </cell>
        </row>
        <row r="85">
          <cell r="A85" t="str">
            <v/>
          </cell>
          <cell r="I85" t="str">
            <v/>
          </cell>
        </row>
        <row r="86">
          <cell r="A86" t="str">
            <v/>
          </cell>
          <cell r="I86" t="str">
            <v/>
          </cell>
        </row>
        <row r="87">
          <cell r="A87" t="str">
            <v/>
          </cell>
          <cell r="I87" t="str">
            <v/>
          </cell>
        </row>
        <row r="88">
          <cell r="A88" t="str">
            <v/>
          </cell>
          <cell r="I88" t="str">
            <v/>
          </cell>
        </row>
        <row r="89">
          <cell r="A89" t="str">
            <v/>
          </cell>
          <cell r="I89" t="str">
            <v/>
          </cell>
        </row>
        <row r="90">
          <cell r="A90" t="str">
            <v/>
          </cell>
          <cell r="I90" t="str">
            <v/>
          </cell>
        </row>
        <row r="91">
          <cell r="A91" t="str">
            <v/>
          </cell>
          <cell r="I91" t="str">
            <v/>
          </cell>
        </row>
        <row r="92">
          <cell r="A92" t="str">
            <v/>
          </cell>
          <cell r="I92" t="str">
            <v/>
          </cell>
        </row>
        <row r="93">
          <cell r="A93" t="str">
            <v/>
          </cell>
          <cell r="I93" t="str">
            <v/>
          </cell>
        </row>
        <row r="94">
          <cell r="A94" t="str">
            <v/>
          </cell>
          <cell r="I94" t="str">
            <v/>
          </cell>
        </row>
        <row r="95">
          <cell r="A95" t="str">
            <v/>
          </cell>
          <cell r="I95" t="str">
            <v/>
          </cell>
        </row>
        <row r="96">
          <cell r="A96" t="str">
            <v/>
          </cell>
          <cell r="I96" t="str">
            <v/>
          </cell>
        </row>
        <row r="97">
          <cell r="A97" t="str">
            <v/>
          </cell>
          <cell r="I97" t="str">
            <v/>
          </cell>
        </row>
        <row r="98">
          <cell r="A98" t="str">
            <v/>
          </cell>
          <cell r="I98" t="str">
            <v/>
          </cell>
        </row>
        <row r="99">
          <cell r="A99" t="str">
            <v/>
          </cell>
          <cell r="I99" t="str">
            <v/>
          </cell>
        </row>
        <row r="100">
          <cell r="A100" t="str">
            <v/>
          </cell>
          <cell r="I100" t="str">
            <v/>
          </cell>
        </row>
        <row r="101">
          <cell r="A101" t="str">
            <v/>
          </cell>
          <cell r="I101" t="str">
            <v/>
          </cell>
        </row>
        <row r="102">
          <cell r="A102" t="str">
            <v/>
          </cell>
          <cell r="I102" t="str">
            <v/>
          </cell>
        </row>
        <row r="103">
          <cell r="A103" t="str">
            <v/>
          </cell>
          <cell r="I103" t="str">
            <v/>
          </cell>
        </row>
        <row r="104">
          <cell r="A104" t="str">
            <v/>
          </cell>
          <cell r="I104" t="str">
            <v/>
          </cell>
        </row>
        <row r="105">
          <cell r="A105" t="str">
            <v/>
          </cell>
          <cell r="I105" t="str">
            <v/>
          </cell>
        </row>
        <row r="106">
          <cell r="A106" t="str">
            <v/>
          </cell>
          <cell r="I106" t="str">
            <v/>
          </cell>
        </row>
        <row r="107">
          <cell r="A107" t="str">
            <v/>
          </cell>
          <cell r="I107" t="str">
            <v/>
          </cell>
        </row>
        <row r="108">
          <cell r="A108" t="str">
            <v/>
          </cell>
          <cell r="I108" t="str">
            <v/>
          </cell>
        </row>
        <row r="109">
          <cell r="A109" t="str">
            <v/>
          </cell>
          <cell r="I109" t="str">
            <v/>
          </cell>
        </row>
        <row r="110">
          <cell r="A110" t="str">
            <v/>
          </cell>
          <cell r="I110" t="str">
            <v/>
          </cell>
        </row>
        <row r="111">
          <cell r="A111" t="str">
            <v/>
          </cell>
          <cell r="I111" t="str">
            <v/>
          </cell>
        </row>
        <row r="112">
          <cell r="A112" t="str">
            <v/>
          </cell>
          <cell r="I112" t="str">
            <v/>
          </cell>
        </row>
        <row r="113">
          <cell r="A113" t="str">
            <v/>
          </cell>
          <cell r="I113" t="str">
            <v/>
          </cell>
        </row>
        <row r="114">
          <cell r="A114" t="str">
            <v/>
          </cell>
          <cell r="I114" t="str">
            <v/>
          </cell>
        </row>
        <row r="115">
          <cell r="A115" t="str">
            <v/>
          </cell>
          <cell r="I115" t="str">
            <v/>
          </cell>
        </row>
        <row r="116">
          <cell r="A116" t="str">
            <v/>
          </cell>
          <cell r="I116" t="str">
            <v/>
          </cell>
        </row>
        <row r="117">
          <cell r="A117" t="str">
            <v/>
          </cell>
          <cell r="I117" t="str">
            <v/>
          </cell>
        </row>
        <row r="118">
          <cell r="A118" t="str">
            <v/>
          </cell>
          <cell r="I118" t="str">
            <v/>
          </cell>
        </row>
        <row r="119">
          <cell r="A119" t="str">
            <v/>
          </cell>
          <cell r="I119" t="str">
            <v/>
          </cell>
        </row>
        <row r="120">
          <cell r="A120" t="str">
            <v/>
          </cell>
          <cell r="I120" t="str">
            <v/>
          </cell>
        </row>
        <row r="121">
          <cell r="A121" t="str">
            <v/>
          </cell>
          <cell r="I121" t="str">
            <v/>
          </cell>
        </row>
        <row r="122">
          <cell r="A122" t="str">
            <v/>
          </cell>
          <cell r="I122" t="str">
            <v/>
          </cell>
        </row>
        <row r="123">
          <cell r="A123" t="str">
            <v/>
          </cell>
          <cell r="I123" t="str">
            <v/>
          </cell>
        </row>
        <row r="124">
          <cell r="A124" t="str">
            <v/>
          </cell>
          <cell r="I124" t="str">
            <v/>
          </cell>
        </row>
        <row r="125">
          <cell r="A125" t="str">
            <v/>
          </cell>
          <cell r="I125" t="str">
            <v/>
          </cell>
        </row>
        <row r="126">
          <cell r="A126" t="str">
            <v/>
          </cell>
          <cell r="I126" t="str">
            <v/>
          </cell>
        </row>
        <row r="127">
          <cell r="A127" t="str">
            <v/>
          </cell>
          <cell r="I127" t="str">
            <v/>
          </cell>
        </row>
        <row r="128">
          <cell r="A128" t="str">
            <v/>
          </cell>
          <cell r="I128" t="str">
            <v/>
          </cell>
        </row>
        <row r="129">
          <cell r="A129" t="str">
            <v/>
          </cell>
          <cell r="I129" t="str">
            <v/>
          </cell>
        </row>
        <row r="130">
          <cell r="A130" t="str">
            <v/>
          </cell>
          <cell r="I130" t="str">
            <v/>
          </cell>
        </row>
        <row r="131">
          <cell r="A131" t="str">
            <v/>
          </cell>
          <cell r="I131" t="str">
            <v/>
          </cell>
        </row>
        <row r="132">
          <cell r="A132" t="str">
            <v/>
          </cell>
          <cell r="I132" t="str">
            <v/>
          </cell>
        </row>
        <row r="133">
          <cell r="A133" t="str">
            <v/>
          </cell>
          <cell r="I133" t="str">
            <v/>
          </cell>
        </row>
        <row r="134">
          <cell r="A134" t="str">
            <v/>
          </cell>
          <cell r="I134" t="str">
            <v/>
          </cell>
        </row>
        <row r="135">
          <cell r="A135" t="str">
            <v/>
          </cell>
          <cell r="I135" t="str">
            <v/>
          </cell>
        </row>
        <row r="136">
          <cell r="A136" t="str">
            <v/>
          </cell>
          <cell r="I136" t="str">
            <v/>
          </cell>
        </row>
        <row r="137">
          <cell r="A137" t="str">
            <v/>
          </cell>
          <cell r="I137" t="str">
            <v/>
          </cell>
        </row>
        <row r="138">
          <cell r="A138" t="str">
            <v/>
          </cell>
          <cell r="I138" t="str">
            <v/>
          </cell>
        </row>
        <row r="139">
          <cell r="A139" t="str">
            <v/>
          </cell>
          <cell r="I139" t="str">
            <v/>
          </cell>
        </row>
        <row r="140">
          <cell r="A140" t="str">
            <v/>
          </cell>
          <cell r="I140" t="str">
            <v/>
          </cell>
        </row>
        <row r="141">
          <cell r="A141" t="str">
            <v/>
          </cell>
          <cell r="I141" t="str">
            <v/>
          </cell>
        </row>
        <row r="142">
          <cell r="A142" t="str">
            <v/>
          </cell>
          <cell r="I142" t="str">
            <v/>
          </cell>
        </row>
        <row r="143">
          <cell r="A143" t="str">
            <v/>
          </cell>
          <cell r="I143" t="str">
            <v/>
          </cell>
        </row>
        <row r="144">
          <cell r="A144" t="str">
            <v/>
          </cell>
          <cell r="I144" t="str">
            <v/>
          </cell>
        </row>
        <row r="145">
          <cell r="A145" t="str">
            <v/>
          </cell>
          <cell r="I145" t="str">
            <v/>
          </cell>
        </row>
        <row r="146">
          <cell r="A146" t="str">
            <v/>
          </cell>
          <cell r="I146" t="str">
            <v/>
          </cell>
        </row>
        <row r="147">
          <cell r="A147" t="str">
            <v/>
          </cell>
          <cell r="I147" t="str">
            <v/>
          </cell>
        </row>
        <row r="148">
          <cell r="A148" t="str">
            <v/>
          </cell>
          <cell r="I148" t="str">
            <v/>
          </cell>
        </row>
        <row r="149">
          <cell r="A149" t="str">
            <v/>
          </cell>
          <cell r="I149" t="str">
            <v/>
          </cell>
        </row>
        <row r="150">
          <cell r="A150" t="str">
            <v/>
          </cell>
          <cell r="I150" t="str">
            <v/>
          </cell>
        </row>
        <row r="151">
          <cell r="A151" t="str">
            <v/>
          </cell>
          <cell r="I151" t="str">
            <v/>
          </cell>
        </row>
        <row r="152">
          <cell r="A152" t="str">
            <v/>
          </cell>
          <cell r="I152" t="str">
            <v/>
          </cell>
        </row>
        <row r="153">
          <cell r="A153" t="str">
            <v/>
          </cell>
          <cell r="I153" t="str">
            <v/>
          </cell>
        </row>
        <row r="154">
          <cell r="A154" t="str">
            <v/>
          </cell>
          <cell r="I154" t="str">
            <v/>
          </cell>
        </row>
        <row r="155">
          <cell r="A155" t="str">
            <v/>
          </cell>
          <cell r="I155" t="str">
            <v/>
          </cell>
        </row>
        <row r="156">
          <cell r="A156" t="str">
            <v/>
          </cell>
          <cell r="I156" t="str">
            <v/>
          </cell>
        </row>
        <row r="157">
          <cell r="A157" t="str">
            <v/>
          </cell>
          <cell r="I157" t="str">
            <v/>
          </cell>
        </row>
        <row r="158">
          <cell r="A158" t="str">
            <v/>
          </cell>
          <cell r="I158" t="str">
            <v/>
          </cell>
        </row>
        <row r="159">
          <cell r="A159" t="str">
            <v/>
          </cell>
          <cell r="I159" t="str">
            <v/>
          </cell>
        </row>
        <row r="160">
          <cell r="A160" t="str">
            <v/>
          </cell>
          <cell r="I160" t="str">
            <v/>
          </cell>
        </row>
        <row r="161">
          <cell r="A161" t="str">
            <v/>
          </cell>
          <cell r="I161" t="str">
            <v/>
          </cell>
        </row>
        <row r="162">
          <cell r="A162" t="str">
            <v/>
          </cell>
          <cell r="I162" t="str">
            <v/>
          </cell>
        </row>
        <row r="163">
          <cell r="A163" t="str">
            <v/>
          </cell>
          <cell r="I163" t="str">
            <v/>
          </cell>
        </row>
        <row r="164">
          <cell r="A164" t="str">
            <v/>
          </cell>
          <cell r="I164" t="str">
            <v/>
          </cell>
        </row>
        <row r="165">
          <cell r="A165" t="str">
            <v/>
          </cell>
          <cell r="I165" t="str">
            <v/>
          </cell>
        </row>
        <row r="166">
          <cell r="A166" t="str">
            <v/>
          </cell>
          <cell r="I166" t="str">
            <v/>
          </cell>
        </row>
        <row r="167">
          <cell r="A167" t="str">
            <v/>
          </cell>
          <cell r="I167" t="str">
            <v/>
          </cell>
        </row>
        <row r="168">
          <cell r="A168" t="str">
            <v/>
          </cell>
          <cell r="I168" t="str">
            <v/>
          </cell>
        </row>
        <row r="169">
          <cell r="A169" t="str">
            <v/>
          </cell>
          <cell r="I169" t="str">
            <v/>
          </cell>
        </row>
        <row r="170">
          <cell r="A170" t="str">
            <v/>
          </cell>
          <cell r="I170" t="str">
            <v/>
          </cell>
        </row>
        <row r="171">
          <cell r="A171" t="str">
            <v/>
          </cell>
          <cell r="I171" t="str">
            <v/>
          </cell>
        </row>
        <row r="172">
          <cell r="A172" t="str">
            <v/>
          </cell>
          <cell r="I172" t="str">
            <v/>
          </cell>
        </row>
        <row r="173">
          <cell r="A173" t="str">
            <v/>
          </cell>
          <cell r="I173" t="str">
            <v/>
          </cell>
        </row>
        <row r="174">
          <cell r="A174" t="str">
            <v/>
          </cell>
          <cell r="I174" t="str">
            <v/>
          </cell>
        </row>
        <row r="175">
          <cell r="A175" t="str">
            <v/>
          </cell>
          <cell r="I175" t="str">
            <v/>
          </cell>
        </row>
        <row r="176">
          <cell r="A176" t="str">
            <v/>
          </cell>
          <cell r="I176" t="str">
            <v/>
          </cell>
        </row>
        <row r="177">
          <cell r="A177" t="str">
            <v/>
          </cell>
          <cell r="I177" t="str">
            <v/>
          </cell>
        </row>
        <row r="178">
          <cell r="A178" t="str">
            <v/>
          </cell>
          <cell r="I178" t="str">
            <v/>
          </cell>
        </row>
        <row r="179">
          <cell r="A179" t="str">
            <v/>
          </cell>
          <cell r="I179" t="str">
            <v/>
          </cell>
        </row>
        <row r="180">
          <cell r="A180" t="str">
            <v/>
          </cell>
          <cell r="I180" t="str">
            <v/>
          </cell>
        </row>
        <row r="181">
          <cell r="A181" t="str">
            <v/>
          </cell>
          <cell r="I181" t="str">
            <v/>
          </cell>
        </row>
        <row r="182">
          <cell r="A182" t="str">
            <v/>
          </cell>
          <cell r="I182" t="str">
            <v/>
          </cell>
        </row>
        <row r="183">
          <cell r="A183" t="str">
            <v/>
          </cell>
          <cell r="I183" t="str">
            <v/>
          </cell>
        </row>
        <row r="184">
          <cell r="A184" t="str">
            <v/>
          </cell>
          <cell r="I184" t="str">
            <v/>
          </cell>
        </row>
        <row r="185">
          <cell r="A185" t="str">
            <v/>
          </cell>
          <cell r="I185" t="str">
            <v/>
          </cell>
        </row>
        <row r="186">
          <cell r="A186" t="str">
            <v/>
          </cell>
          <cell r="I186" t="str">
            <v/>
          </cell>
        </row>
        <row r="187">
          <cell r="A187" t="str">
            <v/>
          </cell>
          <cell r="I187" t="str">
            <v/>
          </cell>
        </row>
        <row r="188">
          <cell r="A188" t="str">
            <v/>
          </cell>
          <cell r="I188" t="str">
            <v/>
          </cell>
        </row>
        <row r="189">
          <cell r="A189" t="str">
            <v/>
          </cell>
          <cell r="I189" t="str">
            <v/>
          </cell>
        </row>
        <row r="190">
          <cell r="A190" t="str">
            <v/>
          </cell>
          <cell r="I190" t="str">
            <v/>
          </cell>
        </row>
        <row r="191">
          <cell r="A191" t="str">
            <v/>
          </cell>
          <cell r="I191" t="str">
            <v/>
          </cell>
        </row>
        <row r="192">
          <cell r="A192" t="str">
            <v/>
          </cell>
          <cell r="I192" t="str">
            <v/>
          </cell>
        </row>
        <row r="193">
          <cell r="A193" t="str">
            <v/>
          </cell>
          <cell r="I193" t="str">
            <v/>
          </cell>
        </row>
        <row r="194">
          <cell r="A194" t="str">
            <v/>
          </cell>
          <cell r="I194" t="str">
            <v/>
          </cell>
        </row>
        <row r="195">
          <cell r="A195" t="str">
            <v/>
          </cell>
          <cell r="I195" t="str">
            <v/>
          </cell>
        </row>
        <row r="196">
          <cell r="A196" t="str">
            <v/>
          </cell>
          <cell r="I196" t="str">
            <v/>
          </cell>
        </row>
        <row r="197">
          <cell r="A197" t="str">
            <v/>
          </cell>
          <cell r="I197" t="str">
            <v/>
          </cell>
        </row>
        <row r="198">
          <cell r="A198" t="str">
            <v/>
          </cell>
          <cell r="I198" t="str">
            <v/>
          </cell>
        </row>
        <row r="199">
          <cell r="A199" t="str">
            <v/>
          </cell>
          <cell r="I199" t="str">
            <v/>
          </cell>
        </row>
        <row r="200">
          <cell r="A200" t="str">
            <v/>
          </cell>
          <cell r="I200" t="str">
            <v/>
          </cell>
        </row>
        <row r="201">
          <cell r="A201" t="str">
            <v/>
          </cell>
          <cell r="I201" t="str">
            <v/>
          </cell>
        </row>
        <row r="202">
          <cell r="A202" t="str">
            <v/>
          </cell>
          <cell r="I202" t="str">
            <v/>
          </cell>
        </row>
        <row r="203">
          <cell r="A203" t="str">
            <v/>
          </cell>
          <cell r="I203" t="str">
            <v/>
          </cell>
        </row>
        <row r="204">
          <cell r="A204" t="str">
            <v/>
          </cell>
          <cell r="I204" t="str">
            <v/>
          </cell>
        </row>
        <row r="205">
          <cell r="A205" t="str">
            <v/>
          </cell>
          <cell r="I205" t="str">
            <v/>
          </cell>
        </row>
        <row r="206">
          <cell r="A206" t="str">
            <v/>
          </cell>
          <cell r="I206" t="str">
            <v/>
          </cell>
        </row>
        <row r="207">
          <cell r="A207" t="str">
            <v/>
          </cell>
          <cell r="I207" t="str">
            <v/>
          </cell>
        </row>
        <row r="208">
          <cell r="A208" t="str">
            <v/>
          </cell>
          <cell r="I208" t="str">
            <v/>
          </cell>
        </row>
        <row r="209">
          <cell r="A209" t="str">
            <v/>
          </cell>
          <cell r="I209" t="str">
            <v/>
          </cell>
        </row>
        <row r="210">
          <cell r="A210" t="str">
            <v/>
          </cell>
          <cell r="I210" t="str">
            <v/>
          </cell>
        </row>
        <row r="211">
          <cell r="A211" t="str">
            <v/>
          </cell>
          <cell r="I211" t="str">
            <v/>
          </cell>
        </row>
        <row r="212">
          <cell r="A212" t="str">
            <v/>
          </cell>
          <cell r="I212" t="str">
            <v/>
          </cell>
        </row>
        <row r="213">
          <cell r="A213" t="str">
            <v/>
          </cell>
          <cell r="I213" t="str">
            <v/>
          </cell>
        </row>
        <row r="214">
          <cell r="A214" t="str">
            <v/>
          </cell>
          <cell r="I214" t="str">
            <v/>
          </cell>
        </row>
        <row r="215">
          <cell r="A215" t="str">
            <v/>
          </cell>
          <cell r="I215" t="str">
            <v/>
          </cell>
        </row>
        <row r="216">
          <cell r="A216" t="str">
            <v/>
          </cell>
          <cell r="I216" t="str">
            <v/>
          </cell>
        </row>
        <row r="217">
          <cell r="A217" t="str">
            <v/>
          </cell>
          <cell r="I217" t="str">
            <v/>
          </cell>
        </row>
        <row r="218">
          <cell r="A218" t="str">
            <v/>
          </cell>
          <cell r="I218" t="str">
            <v/>
          </cell>
        </row>
        <row r="219">
          <cell r="A219" t="str">
            <v/>
          </cell>
          <cell r="I219" t="str">
            <v/>
          </cell>
        </row>
        <row r="220">
          <cell r="A220" t="str">
            <v/>
          </cell>
          <cell r="I220" t="str">
            <v/>
          </cell>
        </row>
        <row r="221">
          <cell r="A221" t="str">
            <v/>
          </cell>
          <cell r="I221" t="str">
            <v/>
          </cell>
        </row>
        <row r="222">
          <cell r="A222" t="str">
            <v/>
          </cell>
          <cell r="I222" t="str">
            <v/>
          </cell>
        </row>
        <row r="223">
          <cell r="A223" t="str">
            <v/>
          </cell>
          <cell r="I223" t="str">
            <v/>
          </cell>
        </row>
        <row r="224">
          <cell r="A224" t="str">
            <v/>
          </cell>
          <cell r="I224" t="str">
            <v/>
          </cell>
        </row>
        <row r="225">
          <cell r="A225" t="str">
            <v/>
          </cell>
          <cell r="I225" t="str">
            <v/>
          </cell>
        </row>
        <row r="226">
          <cell r="A226" t="str">
            <v/>
          </cell>
          <cell r="I226" t="str">
            <v/>
          </cell>
        </row>
        <row r="227">
          <cell r="A227" t="str">
            <v/>
          </cell>
          <cell r="I227" t="str">
            <v/>
          </cell>
        </row>
        <row r="228">
          <cell r="A228" t="str">
            <v/>
          </cell>
          <cell r="I228" t="str">
            <v/>
          </cell>
        </row>
        <row r="229">
          <cell r="A229" t="str">
            <v/>
          </cell>
          <cell r="I229" t="str">
            <v/>
          </cell>
        </row>
        <row r="230">
          <cell r="A230" t="str">
            <v/>
          </cell>
          <cell r="I230" t="str">
            <v/>
          </cell>
        </row>
        <row r="231">
          <cell r="A231" t="str">
            <v/>
          </cell>
          <cell r="I231" t="str">
            <v/>
          </cell>
        </row>
        <row r="232">
          <cell r="A232" t="str">
            <v/>
          </cell>
          <cell r="I232" t="str">
            <v/>
          </cell>
        </row>
        <row r="233">
          <cell r="A233" t="str">
            <v/>
          </cell>
          <cell r="I233" t="str">
            <v/>
          </cell>
        </row>
        <row r="234">
          <cell r="A234" t="str">
            <v/>
          </cell>
          <cell r="I234" t="str">
            <v/>
          </cell>
        </row>
        <row r="235">
          <cell r="A235" t="str">
            <v/>
          </cell>
          <cell r="I235" t="str">
            <v/>
          </cell>
        </row>
        <row r="236">
          <cell r="A236" t="str">
            <v/>
          </cell>
          <cell r="I236" t="str">
            <v/>
          </cell>
        </row>
        <row r="237">
          <cell r="A237" t="str">
            <v/>
          </cell>
          <cell r="I237" t="str">
            <v/>
          </cell>
        </row>
        <row r="238">
          <cell r="A238" t="str">
            <v/>
          </cell>
          <cell r="I238" t="str">
            <v/>
          </cell>
        </row>
        <row r="239">
          <cell r="A239" t="str">
            <v/>
          </cell>
          <cell r="I239" t="str">
            <v/>
          </cell>
        </row>
        <row r="240">
          <cell r="A240" t="str">
            <v/>
          </cell>
          <cell r="I240" t="str">
            <v/>
          </cell>
        </row>
        <row r="241">
          <cell r="A241" t="str">
            <v/>
          </cell>
          <cell r="I241" t="str">
            <v/>
          </cell>
        </row>
        <row r="242">
          <cell r="A242" t="str">
            <v/>
          </cell>
          <cell r="I242" t="str">
            <v/>
          </cell>
        </row>
        <row r="243">
          <cell r="A243" t="str">
            <v/>
          </cell>
          <cell r="I243" t="str">
            <v/>
          </cell>
        </row>
        <row r="244">
          <cell r="A244" t="str">
            <v/>
          </cell>
          <cell r="I244" t="str">
            <v/>
          </cell>
        </row>
        <row r="245">
          <cell r="A245" t="str">
            <v/>
          </cell>
          <cell r="I245" t="str">
            <v/>
          </cell>
        </row>
        <row r="246">
          <cell r="A246" t="str">
            <v/>
          </cell>
          <cell r="I246" t="str">
            <v/>
          </cell>
        </row>
        <row r="247">
          <cell r="A247" t="str">
            <v/>
          </cell>
          <cell r="I247" t="str">
            <v/>
          </cell>
        </row>
        <row r="248">
          <cell r="A248" t="str">
            <v/>
          </cell>
          <cell r="I248" t="str">
            <v/>
          </cell>
        </row>
        <row r="249">
          <cell r="A249" t="str">
            <v/>
          </cell>
          <cell r="I249" t="str">
            <v/>
          </cell>
        </row>
        <row r="250">
          <cell r="A250" t="str">
            <v/>
          </cell>
          <cell r="I250" t="str">
            <v/>
          </cell>
        </row>
        <row r="251">
          <cell r="A251" t="str">
            <v/>
          </cell>
          <cell r="I251" t="str">
            <v/>
          </cell>
        </row>
        <row r="252">
          <cell r="A252" t="str">
            <v/>
          </cell>
          <cell r="I252" t="str">
            <v/>
          </cell>
        </row>
        <row r="253">
          <cell r="A253" t="str">
            <v/>
          </cell>
          <cell r="I253" t="str">
            <v/>
          </cell>
        </row>
        <row r="254">
          <cell r="A254" t="str">
            <v/>
          </cell>
          <cell r="I254" t="str">
            <v/>
          </cell>
        </row>
        <row r="255">
          <cell r="A255" t="str">
            <v/>
          </cell>
          <cell r="I255" t="str">
            <v/>
          </cell>
        </row>
        <row r="256">
          <cell r="A256" t="str">
            <v/>
          </cell>
          <cell r="I256" t="str">
            <v/>
          </cell>
        </row>
        <row r="257">
          <cell r="A257" t="str">
            <v/>
          </cell>
          <cell r="I257" t="str">
            <v/>
          </cell>
        </row>
        <row r="258">
          <cell r="A258" t="str">
            <v/>
          </cell>
          <cell r="I258" t="str">
            <v/>
          </cell>
        </row>
        <row r="259">
          <cell r="A259" t="str">
            <v/>
          </cell>
          <cell r="I259" t="str">
            <v/>
          </cell>
        </row>
        <row r="260">
          <cell r="A260" t="str">
            <v/>
          </cell>
          <cell r="I260" t="str">
            <v/>
          </cell>
        </row>
        <row r="261">
          <cell r="A261" t="str">
            <v/>
          </cell>
          <cell r="I261" t="str">
            <v/>
          </cell>
        </row>
        <row r="262">
          <cell r="A262" t="str">
            <v/>
          </cell>
          <cell r="I262" t="str">
            <v/>
          </cell>
        </row>
        <row r="263">
          <cell r="A263" t="str">
            <v/>
          </cell>
          <cell r="I263" t="str">
            <v/>
          </cell>
        </row>
        <row r="264">
          <cell r="A264" t="str">
            <v/>
          </cell>
          <cell r="I264" t="str">
            <v/>
          </cell>
        </row>
        <row r="265">
          <cell r="A265" t="str">
            <v/>
          </cell>
          <cell r="I265" t="str">
            <v/>
          </cell>
        </row>
        <row r="266">
          <cell r="A266" t="str">
            <v/>
          </cell>
          <cell r="I266" t="str">
            <v/>
          </cell>
        </row>
        <row r="267">
          <cell r="A267" t="str">
            <v/>
          </cell>
          <cell r="I267" t="str">
            <v/>
          </cell>
        </row>
        <row r="268">
          <cell r="A268" t="str">
            <v/>
          </cell>
          <cell r="I268" t="str">
            <v/>
          </cell>
        </row>
        <row r="269">
          <cell r="A269" t="str">
            <v/>
          </cell>
          <cell r="I269" t="str">
            <v/>
          </cell>
        </row>
        <row r="270">
          <cell r="A270" t="str">
            <v/>
          </cell>
          <cell r="I270" t="str">
            <v/>
          </cell>
        </row>
        <row r="271">
          <cell r="A271" t="str">
            <v/>
          </cell>
          <cell r="I271" t="str">
            <v/>
          </cell>
        </row>
        <row r="272">
          <cell r="A272" t="str">
            <v/>
          </cell>
          <cell r="I272" t="str">
            <v/>
          </cell>
        </row>
        <row r="273">
          <cell r="A273" t="str">
            <v/>
          </cell>
          <cell r="I273" t="str">
            <v/>
          </cell>
        </row>
        <row r="274">
          <cell r="A274" t="str">
            <v/>
          </cell>
          <cell r="I274" t="str">
            <v/>
          </cell>
        </row>
        <row r="275">
          <cell r="A275" t="str">
            <v/>
          </cell>
          <cell r="I275" t="str">
            <v/>
          </cell>
        </row>
        <row r="276">
          <cell r="A276" t="str">
            <v/>
          </cell>
          <cell r="I276" t="str">
            <v/>
          </cell>
        </row>
        <row r="277">
          <cell r="A277" t="str">
            <v/>
          </cell>
          <cell r="I277" t="str">
            <v/>
          </cell>
        </row>
        <row r="278">
          <cell r="A278" t="str">
            <v/>
          </cell>
          <cell r="I278" t="str">
            <v/>
          </cell>
        </row>
        <row r="279">
          <cell r="A279" t="str">
            <v/>
          </cell>
          <cell r="I279" t="str">
            <v/>
          </cell>
        </row>
        <row r="280">
          <cell r="A280" t="str">
            <v/>
          </cell>
          <cell r="I280" t="str">
            <v/>
          </cell>
        </row>
        <row r="281">
          <cell r="A281" t="str">
            <v/>
          </cell>
          <cell r="I281" t="str">
            <v/>
          </cell>
        </row>
        <row r="282">
          <cell r="A282" t="str">
            <v/>
          </cell>
          <cell r="I282" t="str">
            <v/>
          </cell>
        </row>
        <row r="283">
          <cell r="A283" t="str">
            <v/>
          </cell>
          <cell r="I283" t="str">
            <v/>
          </cell>
        </row>
        <row r="284">
          <cell r="A284" t="str">
            <v/>
          </cell>
          <cell r="I284" t="str">
            <v/>
          </cell>
        </row>
        <row r="285">
          <cell r="A285" t="str">
            <v/>
          </cell>
          <cell r="I285" t="str">
            <v/>
          </cell>
        </row>
        <row r="286">
          <cell r="A286" t="str">
            <v/>
          </cell>
          <cell r="I286" t="str">
            <v/>
          </cell>
        </row>
        <row r="287">
          <cell r="A287" t="str">
            <v/>
          </cell>
          <cell r="I287" t="str">
            <v/>
          </cell>
        </row>
        <row r="288">
          <cell r="A288" t="str">
            <v/>
          </cell>
          <cell r="I288" t="str">
            <v/>
          </cell>
        </row>
        <row r="289">
          <cell r="A289" t="str">
            <v/>
          </cell>
          <cell r="I289" t="str">
            <v/>
          </cell>
        </row>
        <row r="290">
          <cell r="A290" t="str">
            <v/>
          </cell>
          <cell r="I290" t="str">
            <v/>
          </cell>
        </row>
        <row r="291">
          <cell r="A291" t="str">
            <v/>
          </cell>
          <cell r="I291" t="str">
            <v/>
          </cell>
        </row>
        <row r="292">
          <cell r="A292" t="str">
            <v/>
          </cell>
          <cell r="I292" t="str">
            <v/>
          </cell>
        </row>
        <row r="293">
          <cell r="A293" t="str">
            <v/>
          </cell>
          <cell r="I293" t="str">
            <v/>
          </cell>
        </row>
        <row r="294">
          <cell r="A294" t="str">
            <v/>
          </cell>
          <cell r="I294" t="str">
            <v/>
          </cell>
        </row>
        <row r="295">
          <cell r="A295" t="str">
            <v/>
          </cell>
          <cell r="I295" t="str">
            <v/>
          </cell>
        </row>
        <row r="296">
          <cell r="A296" t="str">
            <v/>
          </cell>
          <cell r="I296" t="str">
            <v/>
          </cell>
        </row>
        <row r="297">
          <cell r="A297" t="str">
            <v/>
          </cell>
          <cell r="I297" t="str">
            <v/>
          </cell>
        </row>
        <row r="298">
          <cell r="A298" t="str">
            <v/>
          </cell>
          <cell r="I298" t="str">
            <v/>
          </cell>
        </row>
        <row r="299">
          <cell r="A299" t="str">
            <v/>
          </cell>
          <cell r="I299" t="str">
            <v/>
          </cell>
        </row>
        <row r="300">
          <cell r="A300" t="str">
            <v/>
          </cell>
          <cell r="I300" t="str">
            <v/>
          </cell>
        </row>
        <row r="301">
          <cell r="A301" t="str">
            <v/>
          </cell>
          <cell r="I301" t="str">
            <v/>
          </cell>
        </row>
        <row r="302">
          <cell r="A302" t="str">
            <v/>
          </cell>
          <cell r="I302" t="str">
            <v/>
          </cell>
        </row>
        <row r="303">
          <cell r="A303" t="str">
            <v/>
          </cell>
          <cell r="I303" t="str">
            <v/>
          </cell>
        </row>
        <row r="304">
          <cell r="A304" t="str">
            <v/>
          </cell>
          <cell r="I304" t="str">
            <v/>
          </cell>
        </row>
        <row r="305">
          <cell r="A305" t="str">
            <v/>
          </cell>
          <cell r="I305" t="str">
            <v/>
          </cell>
        </row>
        <row r="306">
          <cell r="A306" t="str">
            <v/>
          </cell>
          <cell r="I306" t="str">
            <v/>
          </cell>
        </row>
        <row r="307">
          <cell r="A307" t="str">
            <v/>
          </cell>
          <cell r="I307" t="str">
            <v/>
          </cell>
        </row>
        <row r="308">
          <cell r="A308" t="str">
            <v/>
          </cell>
          <cell r="I308" t="str">
            <v/>
          </cell>
        </row>
        <row r="309">
          <cell r="A309" t="str">
            <v/>
          </cell>
          <cell r="I309" t="str">
            <v/>
          </cell>
        </row>
        <row r="310">
          <cell r="A310" t="str">
            <v/>
          </cell>
          <cell r="I310" t="str">
            <v/>
          </cell>
        </row>
        <row r="311">
          <cell r="A311" t="str">
            <v/>
          </cell>
          <cell r="I311" t="str">
            <v/>
          </cell>
        </row>
        <row r="312">
          <cell r="A312" t="str">
            <v/>
          </cell>
          <cell r="I312" t="str">
            <v/>
          </cell>
        </row>
        <row r="313">
          <cell r="A313" t="str">
            <v/>
          </cell>
          <cell r="I313" t="str">
            <v/>
          </cell>
        </row>
        <row r="314">
          <cell r="A314" t="str">
            <v/>
          </cell>
          <cell r="I314" t="str">
            <v/>
          </cell>
        </row>
        <row r="315">
          <cell r="A315" t="str">
            <v/>
          </cell>
          <cell r="I315" t="str">
            <v/>
          </cell>
        </row>
        <row r="316">
          <cell r="A316" t="str">
            <v/>
          </cell>
          <cell r="I316" t="str">
            <v/>
          </cell>
        </row>
        <row r="317">
          <cell r="A317" t="str">
            <v/>
          </cell>
          <cell r="I317" t="str">
            <v/>
          </cell>
        </row>
        <row r="318">
          <cell r="A318" t="str">
            <v/>
          </cell>
          <cell r="I318" t="str">
            <v/>
          </cell>
        </row>
        <row r="319">
          <cell r="A319" t="str">
            <v/>
          </cell>
          <cell r="I319" t="str">
            <v/>
          </cell>
        </row>
        <row r="320">
          <cell r="A320" t="str">
            <v/>
          </cell>
          <cell r="I320" t="str">
            <v/>
          </cell>
        </row>
        <row r="321">
          <cell r="A321" t="str">
            <v/>
          </cell>
          <cell r="I321" t="str">
            <v/>
          </cell>
        </row>
        <row r="322">
          <cell r="A322" t="str">
            <v/>
          </cell>
          <cell r="I322" t="str">
            <v/>
          </cell>
        </row>
        <row r="323">
          <cell r="A323" t="str">
            <v/>
          </cell>
          <cell r="I323" t="str">
            <v/>
          </cell>
        </row>
        <row r="324">
          <cell r="A324" t="str">
            <v/>
          </cell>
          <cell r="I324" t="str">
            <v/>
          </cell>
        </row>
        <row r="325">
          <cell r="A325" t="str">
            <v/>
          </cell>
          <cell r="I325" t="str">
            <v/>
          </cell>
        </row>
        <row r="326">
          <cell r="A326" t="str">
            <v/>
          </cell>
          <cell r="I326" t="str">
            <v/>
          </cell>
        </row>
        <row r="327">
          <cell r="A327" t="str">
            <v/>
          </cell>
          <cell r="I327" t="str">
            <v/>
          </cell>
        </row>
        <row r="328">
          <cell r="A328" t="str">
            <v/>
          </cell>
          <cell r="I328" t="str">
            <v/>
          </cell>
        </row>
        <row r="329">
          <cell r="A329" t="str">
            <v/>
          </cell>
          <cell r="I329" t="str">
            <v/>
          </cell>
        </row>
        <row r="330">
          <cell r="A330" t="str">
            <v/>
          </cell>
          <cell r="I330" t="str">
            <v/>
          </cell>
        </row>
        <row r="331">
          <cell r="A331" t="str">
            <v/>
          </cell>
          <cell r="I331" t="str">
            <v/>
          </cell>
        </row>
        <row r="332">
          <cell r="A332" t="str">
            <v/>
          </cell>
          <cell r="I332" t="str">
            <v/>
          </cell>
        </row>
        <row r="333">
          <cell r="A333" t="str">
            <v/>
          </cell>
          <cell r="I333" t="str">
            <v/>
          </cell>
        </row>
        <row r="334">
          <cell r="A334" t="str">
            <v/>
          </cell>
          <cell r="I334" t="str">
            <v/>
          </cell>
        </row>
        <row r="335">
          <cell r="A335" t="str">
            <v/>
          </cell>
          <cell r="I335" t="str">
            <v/>
          </cell>
        </row>
        <row r="336">
          <cell r="A336" t="str">
            <v/>
          </cell>
          <cell r="I336" t="str">
            <v/>
          </cell>
        </row>
        <row r="337">
          <cell r="A337" t="str">
            <v/>
          </cell>
          <cell r="I337" t="str">
            <v/>
          </cell>
        </row>
        <row r="338">
          <cell r="A338" t="str">
            <v/>
          </cell>
          <cell r="I338" t="str">
            <v/>
          </cell>
        </row>
        <row r="339">
          <cell r="A339" t="str">
            <v/>
          </cell>
          <cell r="I339" t="str">
            <v/>
          </cell>
        </row>
        <row r="340">
          <cell r="A340" t="str">
            <v/>
          </cell>
          <cell r="I340" t="str">
            <v/>
          </cell>
        </row>
        <row r="341">
          <cell r="A341" t="str">
            <v/>
          </cell>
          <cell r="I341" t="str">
            <v/>
          </cell>
        </row>
        <row r="342">
          <cell r="A342" t="str">
            <v/>
          </cell>
          <cell r="I342" t="str">
            <v/>
          </cell>
        </row>
        <row r="343">
          <cell r="A343" t="str">
            <v/>
          </cell>
          <cell r="I343" t="str">
            <v/>
          </cell>
        </row>
        <row r="344">
          <cell r="A344" t="str">
            <v/>
          </cell>
          <cell r="I344" t="str">
            <v/>
          </cell>
        </row>
        <row r="345">
          <cell r="A345" t="str">
            <v/>
          </cell>
          <cell r="I345" t="str">
            <v/>
          </cell>
        </row>
        <row r="346">
          <cell r="A346" t="str">
            <v/>
          </cell>
          <cell r="I346" t="str">
            <v/>
          </cell>
        </row>
        <row r="347">
          <cell r="A347" t="str">
            <v/>
          </cell>
          <cell r="I347" t="str">
            <v/>
          </cell>
        </row>
        <row r="348">
          <cell r="A348" t="str">
            <v/>
          </cell>
          <cell r="I348" t="str">
            <v/>
          </cell>
        </row>
        <row r="349">
          <cell r="A349" t="str">
            <v/>
          </cell>
          <cell r="I349" t="str">
            <v/>
          </cell>
        </row>
        <row r="350">
          <cell r="A350" t="str">
            <v/>
          </cell>
          <cell r="I350" t="str">
            <v/>
          </cell>
        </row>
        <row r="351">
          <cell r="A351" t="str">
            <v/>
          </cell>
          <cell r="I351" t="str">
            <v/>
          </cell>
        </row>
        <row r="352">
          <cell r="A352" t="str">
            <v/>
          </cell>
          <cell r="I352" t="str">
            <v/>
          </cell>
        </row>
        <row r="353">
          <cell r="A353" t="str">
            <v/>
          </cell>
          <cell r="I353" t="str">
            <v/>
          </cell>
        </row>
        <row r="354">
          <cell r="A354" t="str">
            <v/>
          </cell>
          <cell r="I354" t="str">
            <v/>
          </cell>
        </row>
        <row r="355">
          <cell r="A355" t="str">
            <v/>
          </cell>
          <cell r="I355" t="str">
            <v/>
          </cell>
        </row>
        <row r="356">
          <cell r="A356" t="str">
            <v/>
          </cell>
          <cell r="I356" t="str">
            <v/>
          </cell>
        </row>
        <row r="357">
          <cell r="A357" t="str">
            <v/>
          </cell>
          <cell r="I357" t="str">
            <v/>
          </cell>
        </row>
        <row r="358">
          <cell r="A358" t="str">
            <v/>
          </cell>
          <cell r="I358" t="str">
            <v/>
          </cell>
        </row>
        <row r="359">
          <cell r="A359" t="str">
            <v/>
          </cell>
          <cell r="I359" t="str">
            <v/>
          </cell>
        </row>
        <row r="360">
          <cell r="A360" t="str">
            <v/>
          </cell>
          <cell r="I360" t="str">
            <v/>
          </cell>
        </row>
        <row r="361">
          <cell r="A361" t="str">
            <v/>
          </cell>
          <cell r="I361" t="str">
            <v/>
          </cell>
        </row>
        <row r="362">
          <cell r="A362" t="str">
            <v/>
          </cell>
          <cell r="I362" t="str">
            <v/>
          </cell>
        </row>
        <row r="363">
          <cell r="A363" t="str">
            <v/>
          </cell>
          <cell r="I363" t="str">
            <v/>
          </cell>
        </row>
        <row r="364">
          <cell r="A364" t="str">
            <v/>
          </cell>
          <cell r="I364" t="str">
            <v/>
          </cell>
        </row>
        <row r="365">
          <cell r="A365" t="str">
            <v/>
          </cell>
          <cell r="I365" t="str">
            <v/>
          </cell>
        </row>
        <row r="366">
          <cell r="A366" t="str">
            <v/>
          </cell>
          <cell r="I366" t="str">
            <v/>
          </cell>
        </row>
        <row r="367">
          <cell r="A367" t="str">
            <v/>
          </cell>
          <cell r="I367" t="str">
            <v/>
          </cell>
        </row>
        <row r="368">
          <cell r="A368" t="str">
            <v/>
          </cell>
          <cell r="I368" t="str">
            <v/>
          </cell>
        </row>
        <row r="369">
          <cell r="A369" t="str">
            <v/>
          </cell>
          <cell r="I369" t="str">
            <v/>
          </cell>
        </row>
        <row r="370">
          <cell r="A370" t="str">
            <v/>
          </cell>
          <cell r="I370" t="str">
            <v/>
          </cell>
        </row>
        <row r="371">
          <cell r="A371" t="str">
            <v/>
          </cell>
          <cell r="I371" t="str">
            <v/>
          </cell>
        </row>
        <row r="372">
          <cell r="A372" t="str">
            <v/>
          </cell>
          <cell r="I372" t="str">
            <v/>
          </cell>
        </row>
        <row r="373">
          <cell r="A373" t="str">
            <v/>
          </cell>
          <cell r="I373" t="str">
            <v/>
          </cell>
        </row>
        <row r="374">
          <cell r="A374" t="str">
            <v/>
          </cell>
          <cell r="I374" t="str">
            <v/>
          </cell>
        </row>
        <row r="375">
          <cell r="A375" t="str">
            <v/>
          </cell>
          <cell r="I375" t="str">
            <v/>
          </cell>
        </row>
        <row r="376">
          <cell r="A376" t="str">
            <v/>
          </cell>
          <cell r="I376" t="str">
            <v/>
          </cell>
        </row>
        <row r="377">
          <cell r="A377" t="str">
            <v/>
          </cell>
          <cell r="I377" t="str">
            <v/>
          </cell>
        </row>
        <row r="378">
          <cell r="A378" t="str">
            <v/>
          </cell>
          <cell r="I378" t="str">
            <v/>
          </cell>
        </row>
        <row r="379">
          <cell r="A379" t="str">
            <v/>
          </cell>
          <cell r="I379" t="str">
            <v/>
          </cell>
        </row>
        <row r="380">
          <cell r="A380" t="str">
            <v/>
          </cell>
          <cell r="I380" t="str">
            <v/>
          </cell>
        </row>
        <row r="381">
          <cell r="A381" t="str">
            <v/>
          </cell>
          <cell r="I381" t="str">
            <v/>
          </cell>
        </row>
        <row r="382">
          <cell r="A382" t="str">
            <v/>
          </cell>
          <cell r="I382" t="str">
            <v/>
          </cell>
        </row>
        <row r="383">
          <cell r="A383" t="str">
            <v/>
          </cell>
          <cell r="I383" t="str">
            <v/>
          </cell>
        </row>
        <row r="384">
          <cell r="A384" t="str">
            <v/>
          </cell>
          <cell r="I384" t="str">
            <v/>
          </cell>
        </row>
        <row r="385">
          <cell r="A385" t="str">
            <v/>
          </cell>
          <cell r="I385" t="str">
            <v/>
          </cell>
        </row>
        <row r="386">
          <cell r="A386" t="str">
            <v/>
          </cell>
          <cell r="I386" t="str">
            <v/>
          </cell>
        </row>
        <row r="387">
          <cell r="A387" t="str">
            <v/>
          </cell>
          <cell r="I387" t="str">
            <v/>
          </cell>
        </row>
        <row r="388">
          <cell r="A388" t="str">
            <v/>
          </cell>
          <cell r="I388" t="str">
            <v/>
          </cell>
        </row>
        <row r="389">
          <cell r="A389" t="str">
            <v/>
          </cell>
          <cell r="I389" t="str">
            <v/>
          </cell>
        </row>
        <row r="390">
          <cell r="A390" t="str">
            <v/>
          </cell>
          <cell r="I390" t="str">
            <v/>
          </cell>
        </row>
        <row r="391">
          <cell r="A391" t="str">
            <v/>
          </cell>
          <cell r="I391" t="str">
            <v/>
          </cell>
        </row>
        <row r="392">
          <cell r="A392" t="str">
            <v/>
          </cell>
          <cell r="I392" t="str">
            <v/>
          </cell>
        </row>
        <row r="393">
          <cell r="A393" t="str">
            <v/>
          </cell>
          <cell r="I393" t="str">
            <v/>
          </cell>
        </row>
        <row r="394">
          <cell r="A394" t="str">
            <v/>
          </cell>
          <cell r="I394" t="str">
            <v/>
          </cell>
        </row>
        <row r="395">
          <cell r="A395" t="str">
            <v/>
          </cell>
          <cell r="I395" t="str">
            <v/>
          </cell>
        </row>
        <row r="396">
          <cell r="A396" t="str">
            <v/>
          </cell>
          <cell r="I396" t="str">
            <v/>
          </cell>
        </row>
        <row r="397">
          <cell r="A397" t="str">
            <v/>
          </cell>
          <cell r="I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khr-loen-team8@regionsjaelland.dk" TargetMode="External"/><Relationship Id="rId21" Type="http://schemas.openxmlformats.org/officeDocument/2006/relationships/hyperlink" Target="mailto:khr-loen-team8@regionsjaelland.dk" TargetMode="External"/><Relationship Id="rId42" Type="http://schemas.openxmlformats.org/officeDocument/2006/relationships/hyperlink" Target="mailto:khr-loen-team8@regionsjaelland.dk" TargetMode="External"/><Relationship Id="rId47" Type="http://schemas.openxmlformats.org/officeDocument/2006/relationships/hyperlink" Target="mailto:khr-loen-team9@regionsjaelland.dk" TargetMode="External"/><Relationship Id="rId63" Type="http://schemas.openxmlformats.org/officeDocument/2006/relationships/hyperlink" Target="mailto:khr-loen-team9@regionsjaelland.dk" TargetMode="External"/><Relationship Id="rId68" Type="http://schemas.openxmlformats.org/officeDocument/2006/relationships/hyperlink" Target="mailto:khr-loen-team10@regionsjaelland.dk" TargetMode="External"/><Relationship Id="rId7" Type="http://schemas.openxmlformats.org/officeDocument/2006/relationships/hyperlink" Target="mailto:khr-loen-team1@regionsjaelland.dk" TargetMode="External"/><Relationship Id="rId71" Type="http://schemas.openxmlformats.org/officeDocument/2006/relationships/comments" Target="../comments2.xml"/><Relationship Id="rId2" Type="http://schemas.openxmlformats.org/officeDocument/2006/relationships/hyperlink" Target="mailto:khr-loen-team9-10@regionsjaelland.dk" TargetMode="External"/><Relationship Id="rId16" Type="http://schemas.openxmlformats.org/officeDocument/2006/relationships/hyperlink" Target="mailto:khr-loen-team1@regionsjaelland.dk" TargetMode="External"/><Relationship Id="rId29" Type="http://schemas.openxmlformats.org/officeDocument/2006/relationships/hyperlink" Target="mailto:khr-loen-team8@regionsjaelland.dk" TargetMode="External"/><Relationship Id="rId11" Type="http://schemas.openxmlformats.org/officeDocument/2006/relationships/hyperlink" Target="mailto:khr-loen-team4@regionsjaelland.dk" TargetMode="External"/><Relationship Id="rId24" Type="http://schemas.openxmlformats.org/officeDocument/2006/relationships/hyperlink" Target="mailto:khr-loen-team8@regionsjaelland.dk" TargetMode="External"/><Relationship Id="rId32" Type="http://schemas.openxmlformats.org/officeDocument/2006/relationships/hyperlink" Target="mailto:khr-loen-team8@regionsjaelland.dk" TargetMode="External"/><Relationship Id="rId37" Type="http://schemas.openxmlformats.org/officeDocument/2006/relationships/hyperlink" Target="mailto:khr-loen-team8@regionsjaelland.dk" TargetMode="External"/><Relationship Id="rId40" Type="http://schemas.openxmlformats.org/officeDocument/2006/relationships/hyperlink" Target="mailto:khr-loen-team8@regionsjaelland.dk" TargetMode="External"/><Relationship Id="rId45" Type="http://schemas.openxmlformats.org/officeDocument/2006/relationships/hyperlink" Target="mailto:khr-loen-team9@regionsjaelland.dk" TargetMode="External"/><Relationship Id="rId53" Type="http://schemas.openxmlformats.org/officeDocument/2006/relationships/hyperlink" Target="mailto:khr-loen-team10@regionsjaelland.dk" TargetMode="External"/><Relationship Id="rId58" Type="http://schemas.openxmlformats.org/officeDocument/2006/relationships/hyperlink" Target="mailto:khr-loen-team10@regionsjaelland.dk" TargetMode="External"/><Relationship Id="rId66" Type="http://schemas.openxmlformats.org/officeDocument/2006/relationships/hyperlink" Target="mailto:khr-loen-team9@regionsjaelland.dk" TargetMode="External"/><Relationship Id="rId5" Type="http://schemas.openxmlformats.org/officeDocument/2006/relationships/hyperlink" Target="mailto:khr-loen-team1@regionsjaelland.dk" TargetMode="External"/><Relationship Id="rId61" Type="http://schemas.openxmlformats.org/officeDocument/2006/relationships/hyperlink" Target="mailto:khr-loen-team9@regionsjaelland.dk" TargetMode="External"/><Relationship Id="rId1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 Id="rId22" Type="http://schemas.openxmlformats.org/officeDocument/2006/relationships/hyperlink" Target="mailto:khr-loen-team8@regionsjaelland.dk" TargetMode="External"/><Relationship Id="rId27" Type="http://schemas.openxmlformats.org/officeDocument/2006/relationships/hyperlink" Target="mailto:khr-loen-team8@regionsjaelland.dk" TargetMode="External"/><Relationship Id="rId30" Type="http://schemas.openxmlformats.org/officeDocument/2006/relationships/hyperlink" Target="mailto:khr-loen-team8@regionsjaelland.dk" TargetMode="External"/><Relationship Id="rId35" Type="http://schemas.openxmlformats.org/officeDocument/2006/relationships/hyperlink" Target="mailto:khr-loen-team8@regionsjaelland.dk" TargetMode="External"/><Relationship Id="rId43" Type="http://schemas.openxmlformats.org/officeDocument/2006/relationships/hyperlink" Target="mailto:khr-loen-team8@regionsjaelland.dk" TargetMode="External"/><Relationship Id="rId48" Type="http://schemas.openxmlformats.org/officeDocument/2006/relationships/hyperlink" Target="mailto:khr-loen-team9@regionsjaelland.dk" TargetMode="External"/><Relationship Id="rId56" Type="http://schemas.openxmlformats.org/officeDocument/2006/relationships/hyperlink" Target="mailto:khr-loen-team9@regionsjaelland.dk" TargetMode="External"/><Relationship Id="rId64" Type="http://schemas.openxmlformats.org/officeDocument/2006/relationships/hyperlink" Target="mailto:khr-loen-team10@regionsjaelland.dk" TargetMode="External"/><Relationship Id="rId69" Type="http://schemas.openxmlformats.org/officeDocument/2006/relationships/printerSettings" Target="../printerSettings/printerSettings4.bin"/><Relationship Id="rId8" Type="http://schemas.openxmlformats.org/officeDocument/2006/relationships/hyperlink" Target="mailto:khr-loen-team1@regionsjaelland.dk" TargetMode="External"/><Relationship Id="rId51" Type="http://schemas.openxmlformats.org/officeDocument/2006/relationships/hyperlink" Target="mailto:khr-loen-team9@regionsjaelland.dk" TargetMode="External"/><Relationship Id="rId3" Type="http://schemas.openxmlformats.org/officeDocument/2006/relationships/hyperlink" Target="mailto:khr-loen-team1@regionsjaelland.dk" TargetMode="External"/><Relationship Id="rId12" Type="http://schemas.openxmlformats.org/officeDocument/2006/relationships/hyperlink" Target="mailto:khr-loen-team1@regionsjaelland.dk" TargetMode="External"/><Relationship Id="rId17" Type="http://schemas.openxmlformats.org/officeDocument/2006/relationships/hyperlink" Target="mailto:khr-loen-team5@regionsjaelland.dk" TargetMode="External"/><Relationship Id="rId25" Type="http://schemas.openxmlformats.org/officeDocument/2006/relationships/hyperlink" Target="mailto:khr-loen-team8@regionsjaelland.dk" TargetMode="External"/><Relationship Id="rId33" Type="http://schemas.openxmlformats.org/officeDocument/2006/relationships/hyperlink" Target="mailto:khr-loen-team8@regionsjaelland.dk" TargetMode="External"/><Relationship Id="rId38" Type="http://schemas.openxmlformats.org/officeDocument/2006/relationships/hyperlink" Target="mailto:khr-loen-team8@regionsjaelland.dk" TargetMode="External"/><Relationship Id="rId46" Type="http://schemas.openxmlformats.org/officeDocument/2006/relationships/hyperlink" Target="mailto:khr-loen-team10@regionsjaelland.dk" TargetMode="External"/><Relationship Id="rId59" Type="http://schemas.openxmlformats.org/officeDocument/2006/relationships/hyperlink" Target="mailto:khr-loen-team10@regionsjaelland.dk" TargetMode="External"/><Relationship Id="rId67" Type="http://schemas.openxmlformats.org/officeDocument/2006/relationships/hyperlink" Target="mailto:khr-loen-team10@regionsjaelland.dk" TargetMode="External"/><Relationship Id="rId20" Type="http://schemas.openxmlformats.org/officeDocument/2006/relationships/hyperlink" Target="mailto:khr-loen-team1@regionsjaelland.dk" TargetMode="External"/><Relationship Id="rId41" Type="http://schemas.openxmlformats.org/officeDocument/2006/relationships/hyperlink" Target="mailto:khr-loen-team8@regionsjaelland.dk" TargetMode="External"/><Relationship Id="rId54" Type="http://schemas.openxmlformats.org/officeDocument/2006/relationships/hyperlink" Target="mailto:khr-loen-team10@regionsjaelland.dk" TargetMode="External"/><Relationship Id="rId62" Type="http://schemas.openxmlformats.org/officeDocument/2006/relationships/hyperlink" Target="mailto:khr-loen-team10@regionsjaelland.dk" TargetMode="External"/><Relationship Id="rId70" Type="http://schemas.openxmlformats.org/officeDocument/2006/relationships/vmlDrawing" Target="../drawings/vmlDrawing2.vml"/><Relationship Id="rId1" Type="http://schemas.openxmlformats.org/officeDocument/2006/relationships/hyperlink" Target="mailto:khr-loen-team2@regionsjaelland.dk" TargetMode="External"/><Relationship Id="rId6" Type="http://schemas.openxmlformats.org/officeDocument/2006/relationships/hyperlink" Target="mailto:khr-loen-team1@regionsjaelland.dk" TargetMode="External"/><Relationship Id="rId15" Type="http://schemas.openxmlformats.org/officeDocument/2006/relationships/hyperlink" Target="mailto:khr-loen-team1@regionsjaelland.dk" TargetMode="External"/><Relationship Id="rId23" Type="http://schemas.openxmlformats.org/officeDocument/2006/relationships/hyperlink" Target="mailto:khr-loen-team8@regionsjaelland.dk" TargetMode="External"/><Relationship Id="rId28" Type="http://schemas.openxmlformats.org/officeDocument/2006/relationships/hyperlink" Target="mailto:khr-loen-team8@regionsjaelland.dk" TargetMode="External"/><Relationship Id="rId36" Type="http://schemas.openxmlformats.org/officeDocument/2006/relationships/hyperlink" Target="mailto:khr-loen-team8@regionsjaelland.dk" TargetMode="External"/><Relationship Id="rId49" Type="http://schemas.openxmlformats.org/officeDocument/2006/relationships/hyperlink" Target="mailto:khr-loen-team9@regionsjaelland.dk" TargetMode="External"/><Relationship Id="rId57" Type="http://schemas.openxmlformats.org/officeDocument/2006/relationships/hyperlink" Target="mailto:khr-loen-team9@regionsjaelland.dk" TargetMode="External"/><Relationship Id="rId10" Type="http://schemas.openxmlformats.org/officeDocument/2006/relationships/hyperlink" Target="mailto:khr-loen-team5@regionsjaelland.dk" TargetMode="External"/><Relationship Id="rId31" Type="http://schemas.openxmlformats.org/officeDocument/2006/relationships/hyperlink" Target="mailto:khr-loen-team8@regionsjaelland.dk" TargetMode="External"/><Relationship Id="rId44" Type="http://schemas.openxmlformats.org/officeDocument/2006/relationships/hyperlink" Target="mailto:khr-loen-team10@regionsjaelland.dk" TargetMode="External"/><Relationship Id="rId52" Type="http://schemas.openxmlformats.org/officeDocument/2006/relationships/hyperlink" Target="mailto:khr-loen-team9@regionsjaelland.dk" TargetMode="External"/><Relationship Id="rId60" Type="http://schemas.openxmlformats.org/officeDocument/2006/relationships/hyperlink" Target="mailto:khr-loen-team9@regionsjaelland.dk" TargetMode="External"/><Relationship Id="rId65" Type="http://schemas.openxmlformats.org/officeDocument/2006/relationships/hyperlink" Target="mailto:khr-loen-team9@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1@regionsjaelland.dk" TargetMode="External"/><Relationship Id="rId13" Type="http://schemas.openxmlformats.org/officeDocument/2006/relationships/hyperlink" Target="mailto:khr-loen-team6@regionsjaelland.dk" TargetMode="External"/><Relationship Id="rId18" Type="http://schemas.openxmlformats.org/officeDocument/2006/relationships/hyperlink" Target="mailto:khr-loen-team1@regionsjaelland.dk" TargetMode="External"/><Relationship Id="rId39" Type="http://schemas.openxmlformats.org/officeDocument/2006/relationships/hyperlink" Target="mailto:khr-loen-team8@regionsjaelland.dk" TargetMode="External"/><Relationship Id="rId34" Type="http://schemas.openxmlformats.org/officeDocument/2006/relationships/hyperlink" Target="mailto:khr-loen-team8@regionsjaelland.dk" TargetMode="External"/><Relationship Id="rId50" Type="http://schemas.openxmlformats.org/officeDocument/2006/relationships/hyperlink" Target="mailto:khr-loen-team10@regionsjaelland.dk" TargetMode="External"/><Relationship Id="rId55" Type="http://schemas.openxmlformats.org/officeDocument/2006/relationships/hyperlink" Target="mailto:khr-loen-team10@regionsjaelland.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AI152"/>
  <sheetViews>
    <sheetView showGridLines="0" showRowColHeaders="0" tabSelected="1" topLeftCell="B7" zoomScale="110" zoomScaleNormal="110" workbookViewId="0">
      <selection activeCell="G14" sqref="G14:M14"/>
    </sheetView>
  </sheetViews>
  <sheetFormatPr defaultRowHeight="12.75" x14ac:dyDescent="0.2"/>
  <cols>
    <col min="1" max="1" width="0.85546875" customWidth="1"/>
    <col min="2" max="2" width="20.5703125" customWidth="1"/>
    <col min="3" max="3" width="3.42578125" customWidth="1"/>
    <col min="4" max="4" width="7.42578125" customWidth="1"/>
    <col min="5" max="5" width="13.5703125" customWidth="1"/>
    <col min="6" max="6" width="4" customWidth="1"/>
    <col min="7" max="7" width="9.85546875" customWidth="1"/>
    <col min="8" max="8" width="4.28515625" customWidth="1"/>
    <col min="9" max="9" width="5.28515625" customWidth="1"/>
    <col min="10" max="10" width="5" customWidth="1"/>
    <col min="11" max="11" width="12.42578125" customWidth="1"/>
    <col min="12" max="12" width="4.28515625" customWidth="1"/>
    <col min="13" max="13" width="16.28515625" customWidth="1"/>
    <col min="14" max="14" width="2.28515625" customWidth="1"/>
    <col min="15" max="15" width="2" customWidth="1"/>
    <col min="16" max="16" width="6.140625" hidden="1" customWidth="1"/>
    <col min="17" max="17" width="29" hidden="1" customWidth="1"/>
    <col min="18" max="19" width="10.5703125" hidden="1" customWidth="1"/>
    <col min="20" max="20" width="17.140625" hidden="1" customWidth="1"/>
    <col min="21" max="21" width="69.85546875" bestFit="1" customWidth="1"/>
    <col min="22" max="22" width="40.5703125" hidden="1" customWidth="1"/>
    <col min="23" max="26" width="0" hidden="1" customWidth="1"/>
    <col min="28" max="28" width="10.28515625" customWidth="1"/>
    <col min="29" max="29" width="14.7109375" customWidth="1"/>
    <col min="30" max="30" width="11" bestFit="1" customWidth="1"/>
  </cols>
  <sheetData>
    <row r="1" spans="2:35" x14ac:dyDescent="0.2">
      <c r="U1" s="82"/>
    </row>
    <row r="2" spans="2:35" x14ac:dyDescent="0.2">
      <c r="C2" s="13"/>
      <c r="D2" s="13"/>
      <c r="E2" s="13"/>
      <c r="F2" s="13"/>
      <c r="G2" s="13"/>
      <c r="H2" s="13"/>
      <c r="I2" s="13"/>
      <c r="J2" s="13"/>
      <c r="K2" s="91"/>
      <c r="U2" s="82"/>
    </row>
    <row r="3" spans="2:35" ht="13.5" customHeight="1" thickBot="1" x14ac:dyDescent="0.25">
      <c r="C3" s="13"/>
      <c r="D3" s="193" t="s">
        <v>98</v>
      </c>
      <c r="E3" s="193"/>
      <c r="F3" s="193"/>
      <c r="G3" s="193"/>
      <c r="H3" s="193"/>
      <c r="I3" s="193"/>
      <c r="J3" s="193"/>
      <c r="K3" s="90"/>
      <c r="U3" s="82"/>
    </row>
    <row r="4" spans="2:35" ht="12.75" customHeight="1" x14ac:dyDescent="0.2">
      <c r="B4" s="89"/>
      <c r="C4" s="13"/>
      <c r="D4" s="193"/>
      <c r="E4" s="193"/>
      <c r="F4" s="193"/>
      <c r="G4" s="193"/>
      <c r="H4" s="193"/>
      <c r="I4" s="193"/>
      <c r="J4" s="193"/>
      <c r="K4" s="90"/>
      <c r="U4" s="157" t="s">
        <v>247</v>
      </c>
      <c r="V4" s="158"/>
      <c r="W4" s="158"/>
      <c r="X4" s="158"/>
      <c r="Y4" s="158"/>
      <c r="Z4" s="158"/>
      <c r="AA4" s="158"/>
      <c r="AB4" s="158"/>
      <c r="AC4" s="158"/>
      <c r="AD4" s="158"/>
      <c r="AE4" s="158"/>
      <c r="AF4" s="158"/>
      <c r="AG4" s="158"/>
      <c r="AH4" s="158"/>
      <c r="AI4" s="158"/>
    </row>
    <row r="5" spans="2:35" x14ac:dyDescent="0.2">
      <c r="C5" s="13"/>
      <c r="D5" s="13"/>
      <c r="E5" s="214" t="s">
        <v>99</v>
      </c>
      <c r="F5" s="215"/>
      <c r="G5" s="215"/>
      <c r="H5" s="215"/>
      <c r="I5" s="216"/>
      <c r="J5" s="13"/>
      <c r="K5" s="91"/>
      <c r="U5" s="159" t="s">
        <v>248</v>
      </c>
      <c r="V5" s="158"/>
      <c r="W5" s="158"/>
      <c r="X5" s="158"/>
      <c r="Y5" s="158"/>
      <c r="Z5" s="158"/>
      <c r="AA5" s="158"/>
      <c r="AB5" s="158"/>
      <c r="AC5" s="158"/>
      <c r="AD5" s="158"/>
      <c r="AE5" s="158"/>
      <c r="AF5" s="158"/>
      <c r="AG5" s="158"/>
      <c r="AH5" s="158"/>
      <c r="AI5" s="158"/>
    </row>
    <row r="6" spans="2:35" ht="13.5" thickBot="1" x14ac:dyDescent="0.25">
      <c r="C6" s="13"/>
      <c r="D6" s="13"/>
      <c r="E6" s="217"/>
      <c r="F6" s="218"/>
      <c r="G6" s="218"/>
      <c r="H6" s="218"/>
      <c r="I6" s="219"/>
      <c r="J6" s="13"/>
      <c r="K6" s="91"/>
      <c r="U6" s="208" t="s">
        <v>88</v>
      </c>
      <c r="V6" s="158"/>
      <c r="W6" s="158"/>
      <c r="X6" s="158"/>
      <c r="Y6" s="158"/>
      <c r="Z6" s="158"/>
      <c r="AA6" s="158"/>
      <c r="AB6" s="158"/>
      <c r="AC6" s="158"/>
      <c r="AD6" s="158"/>
      <c r="AE6" s="158"/>
      <c r="AF6" s="158"/>
      <c r="AG6" s="158"/>
      <c r="AH6" s="158"/>
      <c r="AI6" s="158"/>
    </row>
    <row r="7" spans="2:35" ht="13.5" thickBot="1" x14ac:dyDescent="0.25">
      <c r="U7" s="209"/>
      <c r="V7" s="158"/>
      <c r="W7" s="158"/>
      <c r="X7" s="158"/>
      <c r="Y7" s="158"/>
      <c r="Z7" s="158"/>
      <c r="AA7" s="158"/>
      <c r="AB7" s="158"/>
      <c r="AC7" s="158"/>
      <c r="AD7" s="158"/>
      <c r="AE7" s="158"/>
      <c r="AF7" s="158"/>
      <c r="AG7" s="158"/>
      <c r="AH7" s="158"/>
      <c r="AI7" s="158"/>
    </row>
    <row r="8" spans="2:35" ht="15" x14ac:dyDescent="0.2">
      <c r="B8" s="21" t="s">
        <v>0</v>
      </c>
      <c r="C8" s="14"/>
      <c r="D8" s="14"/>
      <c r="E8" s="14"/>
      <c r="F8" s="14"/>
      <c r="G8" s="14"/>
      <c r="H8" s="14"/>
      <c r="I8" s="14"/>
      <c r="J8" s="14"/>
      <c r="K8" s="14"/>
      <c r="L8" s="14"/>
      <c r="M8" s="14"/>
      <c r="N8" s="13"/>
      <c r="R8" s="1" t="s">
        <v>99</v>
      </c>
      <c r="U8" s="160"/>
      <c r="V8" s="158"/>
      <c r="W8" s="158"/>
      <c r="X8" s="158"/>
      <c r="Y8" s="158"/>
      <c r="Z8" s="158"/>
      <c r="AA8" s="158"/>
      <c r="AB8" s="158"/>
      <c r="AC8" s="158"/>
      <c r="AD8" s="158"/>
      <c r="AE8" s="158"/>
      <c r="AF8" s="158"/>
      <c r="AG8" s="158"/>
      <c r="AH8" s="158"/>
      <c r="AI8" s="158"/>
    </row>
    <row r="9" spans="2:35" ht="12.75" customHeight="1" x14ac:dyDescent="0.2">
      <c r="B9" s="197" t="s">
        <v>25</v>
      </c>
      <c r="C9" s="197"/>
      <c r="D9" s="197"/>
      <c r="E9" s="197"/>
      <c r="F9" s="197"/>
      <c r="G9" s="197"/>
      <c r="H9" s="197"/>
      <c r="I9" s="197"/>
      <c r="J9" s="197"/>
      <c r="K9" s="197"/>
      <c r="L9" s="197"/>
      <c r="M9" s="197"/>
      <c r="N9" s="197"/>
      <c r="R9" s="1" t="s">
        <v>100</v>
      </c>
      <c r="U9" s="160"/>
      <c r="V9" s="158"/>
      <c r="W9" s="158"/>
      <c r="X9" s="158"/>
      <c r="Y9" s="158"/>
      <c r="Z9" s="158"/>
      <c r="AA9" s="158"/>
      <c r="AB9" s="158"/>
      <c r="AC9" s="158"/>
      <c r="AD9" s="158"/>
      <c r="AE9" s="158"/>
      <c r="AF9" s="158"/>
      <c r="AG9" s="158"/>
      <c r="AH9" s="158"/>
      <c r="AI9" s="158"/>
    </row>
    <row r="10" spans="2:35" ht="12.75" customHeight="1" x14ac:dyDescent="0.2">
      <c r="B10" s="203" t="s">
        <v>26</v>
      </c>
      <c r="C10" s="203"/>
      <c r="D10" s="203"/>
      <c r="E10" s="203"/>
      <c r="F10" s="203"/>
      <c r="G10" s="203"/>
      <c r="H10" s="203"/>
      <c r="I10" s="203"/>
      <c r="J10" s="203"/>
      <c r="K10" s="203"/>
      <c r="L10" s="203"/>
      <c r="M10" s="203"/>
      <c r="N10" s="203"/>
      <c r="U10" s="160"/>
      <c r="V10" s="158"/>
      <c r="W10" s="158"/>
      <c r="X10" s="158"/>
      <c r="Y10" s="158"/>
      <c r="Z10" s="158"/>
      <c r="AA10" s="158"/>
      <c r="AB10" s="158"/>
      <c r="AC10" s="158"/>
      <c r="AD10" s="158"/>
      <c r="AE10" s="158"/>
      <c r="AF10" s="158"/>
      <c r="AG10" s="158"/>
      <c r="AH10" s="158"/>
      <c r="AI10" s="158"/>
    </row>
    <row r="11" spans="2:35" ht="12.75" customHeight="1" x14ac:dyDescent="0.2">
      <c r="B11" s="203" t="s">
        <v>344</v>
      </c>
      <c r="C11" s="203"/>
      <c r="D11" s="203"/>
      <c r="E11" s="203"/>
      <c r="F11" s="203"/>
      <c r="G11" s="203"/>
      <c r="H11" s="203"/>
      <c r="I11" s="203"/>
      <c r="J11" s="203"/>
      <c r="K11" s="203"/>
      <c r="L11" s="203"/>
      <c r="M11" s="203"/>
      <c r="N11" s="203"/>
      <c r="U11" s="160"/>
      <c r="V11" s="158"/>
      <c r="W11" s="158"/>
      <c r="X11" s="158"/>
      <c r="Y11" s="158"/>
      <c r="Z11" s="158"/>
      <c r="AA11" s="158"/>
      <c r="AB11" s="158"/>
      <c r="AC11" s="158"/>
      <c r="AD11" s="158"/>
      <c r="AE11" s="158"/>
      <c r="AF11" s="158"/>
      <c r="AG11" s="158"/>
      <c r="AH11" s="158"/>
      <c r="AI11" s="158"/>
    </row>
    <row r="12" spans="2:35" ht="5.0999999999999996" customHeight="1" x14ac:dyDescent="0.2">
      <c r="U12" s="160"/>
      <c r="V12" s="158"/>
      <c r="W12" s="158"/>
      <c r="X12" s="158"/>
      <c r="Y12" s="158"/>
      <c r="Z12" s="158"/>
      <c r="AA12" s="158"/>
      <c r="AB12" s="158"/>
      <c r="AC12" s="158"/>
      <c r="AD12" s="158"/>
      <c r="AE12" s="158"/>
      <c r="AF12" s="158"/>
      <c r="AG12" s="158"/>
      <c r="AH12" s="158"/>
      <c r="AI12" s="158"/>
    </row>
    <row r="13" spans="2:35" ht="5.0999999999999996" customHeight="1" x14ac:dyDescent="0.2">
      <c r="B13" s="5"/>
      <c r="C13" s="6"/>
      <c r="D13" s="6"/>
      <c r="E13" s="6"/>
      <c r="F13" s="6"/>
      <c r="G13" s="6"/>
      <c r="H13" s="7"/>
      <c r="I13" s="6"/>
      <c r="J13" s="6"/>
      <c r="K13" s="6"/>
      <c r="L13" s="6"/>
      <c r="M13" s="8"/>
      <c r="N13" s="9"/>
      <c r="U13" s="160"/>
      <c r="V13" s="158"/>
      <c r="W13" s="158"/>
      <c r="X13" s="158"/>
      <c r="Y13" s="158"/>
      <c r="Z13" s="158"/>
      <c r="AA13" s="158"/>
      <c r="AB13" s="158"/>
      <c r="AC13" s="158"/>
      <c r="AD13" s="158"/>
      <c r="AE13" s="158"/>
      <c r="AF13" s="158"/>
      <c r="AG13" s="158"/>
      <c r="AH13" s="158"/>
      <c r="AI13" s="158"/>
    </row>
    <row r="14" spans="2:35" ht="15" customHeight="1" x14ac:dyDescent="0.2">
      <c r="B14" s="15" t="s">
        <v>2</v>
      </c>
      <c r="C14" s="4"/>
      <c r="D14" s="4"/>
      <c r="E14" s="4"/>
      <c r="F14" s="4"/>
      <c r="G14" s="202"/>
      <c r="H14" s="202"/>
      <c r="I14" s="202"/>
      <c r="J14" s="202"/>
      <c r="K14" s="202"/>
      <c r="L14" s="202"/>
      <c r="M14" s="202"/>
      <c r="N14" s="71"/>
      <c r="U14" s="160"/>
      <c r="V14" s="158"/>
      <c r="W14" s="158"/>
      <c r="X14" s="158"/>
      <c r="Y14" s="158"/>
      <c r="Z14" s="158"/>
      <c r="AA14" s="158"/>
      <c r="AB14" s="158"/>
      <c r="AC14" s="158"/>
      <c r="AD14" s="158"/>
      <c r="AE14" s="158"/>
      <c r="AF14" s="158"/>
      <c r="AG14" s="158"/>
      <c r="AH14" s="158"/>
      <c r="AI14" s="158"/>
    </row>
    <row r="15" spans="2:35" ht="2.4500000000000002" customHeight="1" x14ac:dyDescent="0.2">
      <c r="B15" s="20"/>
      <c r="C15" s="19"/>
      <c r="D15" s="19"/>
      <c r="E15" s="19"/>
      <c r="F15" s="19"/>
      <c r="G15" s="19"/>
      <c r="H15" s="19"/>
      <c r="I15" s="19"/>
      <c r="J15" s="70"/>
      <c r="K15" s="70"/>
      <c r="L15" s="70"/>
      <c r="M15" s="70"/>
      <c r="N15" s="71"/>
      <c r="U15" s="160"/>
      <c r="V15" s="158"/>
      <c r="W15" s="158"/>
      <c r="X15" s="158"/>
      <c r="Y15" s="158"/>
      <c r="Z15" s="158"/>
      <c r="AA15" s="158"/>
      <c r="AB15" s="158"/>
      <c r="AC15" s="158"/>
      <c r="AD15" s="158"/>
      <c r="AE15" s="158"/>
      <c r="AF15" s="158"/>
      <c r="AG15" s="158"/>
      <c r="AH15" s="158"/>
      <c r="AI15" s="158"/>
    </row>
    <row r="16" spans="2:35" ht="15" customHeight="1" x14ac:dyDescent="0.2">
      <c r="B16" s="15" t="s">
        <v>22</v>
      </c>
      <c r="C16" s="4"/>
      <c r="D16" s="4"/>
      <c r="E16" s="4"/>
      <c r="F16" s="4"/>
      <c r="G16" s="202"/>
      <c r="H16" s="202"/>
      <c r="I16" s="202"/>
      <c r="J16" s="202"/>
      <c r="K16" s="202"/>
      <c r="L16" s="202"/>
      <c r="M16" s="202"/>
      <c r="N16" s="72"/>
      <c r="U16" s="158"/>
      <c r="V16" s="160">
        <v>0</v>
      </c>
      <c r="W16" s="158">
        <v>2</v>
      </c>
      <c r="X16" s="158">
        <v>4</v>
      </c>
      <c r="Y16" s="158">
        <v>6</v>
      </c>
      <c r="Z16" s="158">
        <v>8</v>
      </c>
      <c r="AA16" s="158"/>
      <c r="AB16" s="158"/>
      <c r="AC16" s="158"/>
      <c r="AD16" s="158"/>
      <c r="AE16" s="158"/>
      <c r="AF16" s="158"/>
      <c r="AG16" s="158"/>
      <c r="AH16" s="158"/>
      <c r="AI16" s="158"/>
    </row>
    <row r="17" spans="2:35" ht="2.4500000000000002" customHeight="1" x14ac:dyDescent="0.2">
      <c r="B17" s="20"/>
      <c r="C17" s="19"/>
      <c r="D17" s="19"/>
      <c r="E17" s="19"/>
      <c r="F17" s="19"/>
      <c r="G17" s="19"/>
      <c r="H17" s="19"/>
      <c r="I17" s="19"/>
      <c r="J17" s="70"/>
      <c r="K17" s="70"/>
      <c r="L17" s="70"/>
      <c r="M17" s="70"/>
      <c r="N17" s="72"/>
      <c r="U17" s="158"/>
      <c r="V17" s="158"/>
      <c r="W17" s="158"/>
      <c r="X17" s="158"/>
      <c r="Y17" s="158"/>
      <c r="Z17" s="158"/>
      <c r="AA17" s="158"/>
      <c r="AB17" s="158"/>
      <c r="AC17" s="158"/>
      <c r="AD17" s="158"/>
      <c r="AE17" s="158"/>
      <c r="AF17" s="158"/>
      <c r="AG17" s="158"/>
      <c r="AH17" s="158"/>
      <c r="AI17" s="158"/>
    </row>
    <row r="18" spans="2:35" ht="15" customHeight="1" x14ac:dyDescent="0.2">
      <c r="B18" s="15" t="s">
        <v>24</v>
      </c>
      <c r="C18" s="4"/>
      <c r="D18" s="4"/>
      <c r="E18" s="4"/>
      <c r="F18" s="4"/>
      <c r="G18" s="202"/>
      <c r="H18" s="202"/>
      <c r="I18" s="202"/>
      <c r="J18" s="202"/>
      <c r="K18" s="202"/>
      <c r="L18" s="202"/>
      <c r="M18" s="202"/>
      <c r="N18" s="71"/>
      <c r="Q18" t="e">
        <f>IF(C28="Far","","Resterende dagpengeuger:")</f>
        <v>#VALUE!</v>
      </c>
      <c r="S18" s="88" t="e">
        <f>IF(ISBLANK(Q22),"",IF(ISEVEN(Q22),"Mor","Far/Medmor"))</f>
        <v>#VALUE!</v>
      </c>
      <c r="T18" s="88"/>
      <c r="U18" s="158"/>
      <c r="V18" s="160">
        <v>1</v>
      </c>
      <c r="W18" s="158">
        <v>3</v>
      </c>
      <c r="X18" s="158">
        <v>5</v>
      </c>
      <c r="Y18" s="158">
        <v>7</v>
      </c>
      <c r="Z18" s="158">
        <v>9</v>
      </c>
      <c r="AA18" s="158"/>
      <c r="AB18" s="158"/>
      <c r="AC18" s="158"/>
      <c r="AD18" s="158"/>
      <c r="AE18" s="158"/>
      <c r="AF18" s="158"/>
      <c r="AG18" s="158"/>
      <c r="AH18" s="158"/>
      <c r="AI18" s="158"/>
    </row>
    <row r="19" spans="2:35" ht="2.4500000000000002" customHeight="1" x14ac:dyDescent="0.2">
      <c r="B19" s="20"/>
      <c r="C19" s="19"/>
      <c r="D19" s="19"/>
      <c r="E19" s="19"/>
      <c r="F19" s="19"/>
      <c r="G19" s="19"/>
      <c r="H19" s="19"/>
      <c r="I19" s="19"/>
      <c r="J19" s="70"/>
      <c r="K19" s="70"/>
      <c r="L19" s="70"/>
      <c r="M19" s="70"/>
      <c r="N19" s="71"/>
      <c r="U19" s="160"/>
      <c r="V19" s="158"/>
      <c r="W19" s="158"/>
      <c r="X19" s="158"/>
      <c r="Y19" s="158"/>
      <c r="Z19" s="158"/>
      <c r="AA19" s="158"/>
      <c r="AB19" s="158"/>
      <c r="AC19" s="158"/>
      <c r="AD19" s="158"/>
      <c r="AE19" s="158"/>
      <c r="AF19" s="158"/>
      <c r="AG19" s="158"/>
      <c r="AH19" s="158"/>
      <c r="AI19" s="158"/>
    </row>
    <row r="20" spans="2:35" ht="15" customHeight="1" x14ac:dyDescent="0.2">
      <c r="B20" s="15" t="s">
        <v>23</v>
      </c>
      <c r="C20" s="4"/>
      <c r="D20" s="4"/>
      <c r="E20" s="4"/>
      <c r="F20" s="4"/>
      <c r="G20" s="220"/>
      <c r="H20" s="220"/>
      <c r="I20" s="220"/>
      <c r="J20" s="220"/>
      <c r="K20" s="220"/>
      <c r="L20" s="61"/>
      <c r="M20" s="4"/>
      <c r="N20" s="71"/>
      <c r="U20" s="160"/>
      <c r="V20" s="158"/>
      <c r="W20" s="158"/>
      <c r="X20" s="158"/>
      <c r="Y20" s="158"/>
      <c r="Z20" s="158"/>
      <c r="AA20" s="158"/>
      <c r="AB20" s="158"/>
      <c r="AC20" s="158"/>
      <c r="AD20" s="158"/>
      <c r="AE20" s="158"/>
      <c r="AF20" s="158"/>
      <c r="AG20" s="158"/>
      <c r="AH20" s="158"/>
      <c r="AI20" s="158"/>
    </row>
    <row r="21" spans="2:35" ht="2.4500000000000002" customHeight="1" x14ac:dyDescent="0.2">
      <c r="B21" s="20"/>
      <c r="C21" s="19"/>
      <c r="D21" s="19"/>
      <c r="E21" s="19"/>
      <c r="F21" s="19"/>
      <c r="G21" s="19"/>
      <c r="H21" s="19"/>
      <c r="I21" s="19"/>
      <c r="J21" s="70"/>
      <c r="K21" s="70"/>
      <c r="L21" s="4"/>
      <c r="M21" s="4"/>
      <c r="N21" s="71"/>
      <c r="U21" s="160"/>
      <c r="V21" s="158"/>
      <c r="W21" s="158"/>
      <c r="X21" s="158"/>
      <c r="Y21" s="158"/>
      <c r="Z21" s="158"/>
      <c r="AA21" s="158"/>
      <c r="AB21" s="158"/>
      <c r="AC21" s="158"/>
      <c r="AD21" s="158"/>
      <c r="AE21" s="158"/>
      <c r="AF21" s="158"/>
      <c r="AG21" s="158"/>
      <c r="AH21" s="158"/>
      <c r="AI21" s="158"/>
    </row>
    <row r="22" spans="2:35" ht="15" customHeight="1" x14ac:dyDescent="0.2">
      <c r="B22" s="15"/>
      <c r="C22" s="4"/>
      <c r="D22" s="4"/>
      <c r="E22" s="4"/>
      <c r="F22" s="4"/>
      <c r="G22" s="4"/>
      <c r="H22" s="4"/>
      <c r="I22" s="4"/>
      <c r="J22" s="4"/>
      <c r="K22" s="4"/>
      <c r="L22" s="4"/>
      <c r="M22" s="4"/>
      <c r="N22" s="73"/>
      <c r="Q22" s="88" t="str">
        <f>RIGHT(G20,1)</f>
        <v/>
      </c>
      <c r="R22" s="105" t="e">
        <f>Q22*1</f>
        <v>#VALUE!</v>
      </c>
      <c r="S22" s="88" t="e">
        <f>IF(ISBLANK(Q22),"",IF(ISEVEN(Q22),"Mor","Far/Medmor"))</f>
        <v>#VALUE!</v>
      </c>
      <c r="T22" s="88"/>
      <c r="U22" s="160"/>
      <c r="V22" s="158"/>
      <c r="W22" s="158"/>
      <c r="X22" s="158"/>
      <c r="Y22" s="158"/>
      <c r="Z22" s="158"/>
      <c r="AA22" s="158"/>
      <c r="AB22" s="158"/>
      <c r="AC22" s="158"/>
      <c r="AD22" s="158"/>
      <c r="AE22" s="158"/>
      <c r="AF22" s="158"/>
      <c r="AG22" s="158"/>
      <c r="AH22" s="158"/>
      <c r="AI22" s="158"/>
    </row>
    <row r="23" spans="2:35" ht="2.4500000000000002" customHeight="1" x14ac:dyDescent="0.2">
      <c r="B23" s="20"/>
      <c r="C23" s="19"/>
      <c r="D23" s="19"/>
      <c r="E23" s="19"/>
      <c r="F23" s="19"/>
      <c r="G23" s="19"/>
      <c r="H23" s="19"/>
      <c r="I23" s="19"/>
      <c r="J23" s="70"/>
      <c r="K23" s="70"/>
      <c r="L23" s="4"/>
      <c r="M23" s="4"/>
      <c r="N23" s="71"/>
      <c r="U23" s="160"/>
      <c r="V23" s="158"/>
      <c r="W23" s="158"/>
      <c r="X23" s="158"/>
      <c r="Y23" s="158"/>
      <c r="Z23" s="158"/>
      <c r="AA23" s="158"/>
      <c r="AB23" s="158"/>
      <c r="AC23" s="158"/>
      <c r="AD23" s="158"/>
      <c r="AE23" s="158"/>
      <c r="AF23" s="158"/>
      <c r="AG23" s="158"/>
      <c r="AH23" s="158"/>
      <c r="AI23" s="158"/>
    </row>
    <row r="24" spans="2:35" ht="15" customHeight="1" x14ac:dyDescent="0.2">
      <c r="B24" s="15" t="s">
        <v>29</v>
      </c>
      <c r="C24" s="4"/>
      <c r="D24" s="4"/>
      <c r="E24" s="4"/>
      <c r="F24" s="4"/>
      <c r="G24" s="221"/>
      <c r="H24" s="221"/>
      <c r="I24" s="221"/>
      <c r="J24" s="221"/>
      <c r="K24" s="4"/>
      <c r="L24" s="4"/>
      <c r="M24" s="4"/>
      <c r="N24" s="74"/>
      <c r="U24" s="160" t="s">
        <v>249</v>
      </c>
      <c r="V24" s="158"/>
      <c r="W24" s="158"/>
      <c r="X24" s="158"/>
      <c r="Y24" s="158"/>
      <c r="Z24" s="158"/>
      <c r="AA24" s="158"/>
      <c r="AB24" s="158"/>
      <c r="AC24" s="158"/>
      <c r="AD24" s="158"/>
      <c r="AE24" s="158"/>
      <c r="AF24" s="158"/>
      <c r="AG24" s="158"/>
      <c r="AH24" s="158"/>
      <c r="AI24" s="158"/>
    </row>
    <row r="25" spans="2:35" ht="5.0999999999999996" customHeight="1" x14ac:dyDescent="0.2">
      <c r="B25" s="11"/>
      <c r="C25" s="12"/>
      <c r="D25" s="12"/>
      <c r="E25" s="12"/>
      <c r="F25" s="12"/>
      <c r="G25" s="12"/>
      <c r="H25" s="12"/>
      <c r="I25" s="12"/>
      <c r="J25" s="12"/>
      <c r="K25" s="12"/>
      <c r="L25" s="12"/>
      <c r="M25" s="12"/>
      <c r="N25" s="22"/>
      <c r="U25" s="160"/>
      <c r="V25" s="158"/>
      <c r="W25" s="158"/>
      <c r="X25" s="158"/>
      <c r="Y25" s="158"/>
      <c r="Z25" s="158"/>
      <c r="AA25" s="158"/>
      <c r="AB25" s="158"/>
      <c r="AC25" s="158"/>
      <c r="AD25" s="158"/>
      <c r="AE25" s="158"/>
      <c r="AF25" s="158"/>
      <c r="AG25" s="158"/>
      <c r="AH25" s="158"/>
      <c r="AI25" s="158"/>
    </row>
    <row r="26" spans="2:35" ht="9.9499999999999993" customHeight="1" x14ac:dyDescent="0.2">
      <c r="U26" s="160"/>
      <c r="V26" s="158"/>
      <c r="W26" s="158"/>
      <c r="X26" s="158"/>
      <c r="Y26" s="158"/>
      <c r="Z26" s="158"/>
      <c r="AA26" s="158"/>
      <c r="AB26" s="158"/>
      <c r="AC26" s="158"/>
      <c r="AD26" s="158"/>
      <c r="AE26" s="158"/>
      <c r="AF26" s="158"/>
      <c r="AG26" s="158"/>
      <c r="AH26" s="158"/>
      <c r="AI26" s="158"/>
    </row>
    <row r="27" spans="2:35" ht="5.0999999999999996" customHeight="1" x14ac:dyDescent="0.2">
      <c r="B27" s="5"/>
      <c r="C27" s="6"/>
      <c r="D27" s="6"/>
      <c r="E27" s="6"/>
      <c r="F27" s="6"/>
      <c r="G27" s="6"/>
      <c r="H27" s="6"/>
      <c r="I27" s="6"/>
      <c r="J27" s="6"/>
      <c r="K27" s="6"/>
      <c r="L27" s="6"/>
      <c r="M27" s="6"/>
      <c r="N27" s="6"/>
      <c r="U27" s="160"/>
      <c r="V27" s="158"/>
      <c r="W27" s="158"/>
      <c r="X27" s="158"/>
      <c r="Y27" s="158"/>
      <c r="Z27" s="158"/>
      <c r="AA27" s="158"/>
      <c r="AB27" s="158"/>
      <c r="AC27" s="158"/>
      <c r="AD27" s="158"/>
      <c r="AE27" s="158"/>
      <c r="AF27" s="158"/>
      <c r="AG27" s="158"/>
      <c r="AH27" s="158"/>
      <c r="AI27" s="158"/>
    </row>
    <row r="28" spans="2:35" ht="15" customHeight="1" x14ac:dyDescent="0.2">
      <c r="B28" s="78" t="s">
        <v>75</v>
      </c>
      <c r="C28" s="201" t="e">
        <f>S18</f>
        <v>#VALUE!</v>
      </c>
      <c r="D28" s="201"/>
      <c r="E28" s="201"/>
      <c r="F28" s="201"/>
      <c r="G28" s="201"/>
      <c r="H28" s="194" t="s">
        <v>76</v>
      </c>
      <c r="I28" s="194"/>
      <c r="J28" s="194"/>
      <c r="K28" s="194"/>
      <c r="L28" s="194"/>
      <c r="M28" s="194"/>
      <c r="N28" s="51"/>
      <c r="Q28" s="99"/>
      <c r="R28" s="98"/>
      <c r="S28" s="98"/>
      <c r="T28" s="98"/>
      <c r="U28" s="160" t="s">
        <v>103</v>
      </c>
      <c r="V28" s="158"/>
      <c r="W28" s="158"/>
      <c r="X28" s="158"/>
      <c r="Y28" s="158"/>
      <c r="Z28" s="158"/>
      <c r="AA28" s="158"/>
      <c r="AB28" s="158"/>
      <c r="AC28" s="158"/>
      <c r="AD28" s="158"/>
      <c r="AE28" s="158"/>
      <c r="AF28" s="158"/>
      <c r="AG28" s="158"/>
      <c r="AH28" s="158"/>
      <c r="AI28" s="158"/>
    </row>
    <row r="29" spans="2:35" ht="5.0999999999999996" customHeight="1" x14ac:dyDescent="0.2">
      <c r="B29" s="15"/>
      <c r="C29" s="4"/>
      <c r="D29" s="4"/>
      <c r="E29" s="4"/>
      <c r="F29" s="4"/>
      <c r="G29" s="4"/>
      <c r="H29" s="4"/>
      <c r="I29" s="4"/>
      <c r="J29" s="4"/>
      <c r="K29" s="4"/>
      <c r="L29" s="4"/>
      <c r="M29" s="4"/>
      <c r="N29" s="16"/>
      <c r="U29" s="160"/>
      <c r="V29" s="158"/>
      <c r="W29" s="158"/>
      <c r="X29" s="158"/>
      <c r="Y29" s="158"/>
      <c r="Z29" s="158"/>
      <c r="AA29" s="158"/>
      <c r="AB29" s="158"/>
      <c r="AC29" s="158"/>
      <c r="AD29" s="158"/>
      <c r="AE29" s="158"/>
      <c r="AF29" s="158"/>
      <c r="AG29" s="158"/>
      <c r="AH29" s="158"/>
      <c r="AI29" s="158"/>
    </row>
    <row r="30" spans="2:35" ht="15" customHeight="1" x14ac:dyDescent="0.2">
      <c r="B30" s="60" t="s">
        <v>92</v>
      </c>
      <c r="C30" s="97" t="e">
        <f>IF($C$28="Mor",14,IF($C$28="Far/Medmor",2,""))</f>
        <v>#VALUE!</v>
      </c>
      <c r="D30" s="62" t="s">
        <v>77</v>
      </c>
      <c r="E30" s="62"/>
      <c r="F30" s="81"/>
      <c r="G30" s="62" t="s">
        <v>97</v>
      </c>
      <c r="H30" s="81"/>
      <c r="I30" s="62" t="s">
        <v>58</v>
      </c>
      <c r="J30" s="66" t="s">
        <v>56</v>
      </c>
      <c r="K30" s="108">
        <f>IFERROR(G24+1,"")</f>
        <v>1</v>
      </c>
      <c r="L30" s="66" t="s">
        <v>57</v>
      </c>
      <c r="M30" s="111">
        <f>IFERROR(K30-1+(F30*7)+H30+Q36,"")</f>
        <v>0</v>
      </c>
      <c r="N30" s="16"/>
      <c r="Q30" s="50">
        <f>M30</f>
        <v>0</v>
      </c>
      <c r="U30" s="161" t="e">
        <f>IF(C28="Mor","Pligt til at holde 2 uger umiddelbart efter fødslen/adoption; Ret til at holde 12 uger.",IF(C28="Far/Medmor","Ret til at holde 2 uger fædreorlov i tilknytning til fødslen/modtagelsen i hjemmet",""))</f>
        <v>#VALUE!</v>
      </c>
      <c r="V30" s="158"/>
      <c r="W30" s="158"/>
      <c r="X30" s="158"/>
      <c r="Y30" s="158"/>
      <c r="Z30" s="158"/>
      <c r="AA30" s="158"/>
      <c r="AB30" s="158"/>
      <c r="AC30" s="158"/>
      <c r="AD30" s="104" t="e">
        <f>IF(C28="Far/Medmor","inden for de første 14 uger.","")</f>
        <v>#VALUE!</v>
      </c>
      <c r="AE30" s="158"/>
      <c r="AF30" s="158"/>
      <c r="AG30" s="158"/>
      <c r="AH30" s="158"/>
      <c r="AI30" s="158"/>
    </row>
    <row r="31" spans="2:35" ht="2.4500000000000002" customHeight="1" thickBot="1" x14ac:dyDescent="0.25">
      <c r="B31" s="39"/>
      <c r="C31" s="4"/>
      <c r="D31" s="4"/>
      <c r="E31" s="4"/>
      <c r="F31" s="45"/>
      <c r="G31" s="4"/>
      <c r="H31" s="44"/>
      <c r="I31" s="44"/>
      <c r="J31" s="67"/>
      <c r="K31" s="109"/>
      <c r="L31" s="65"/>
      <c r="M31" s="101"/>
      <c r="N31" s="74"/>
      <c r="U31" s="160"/>
      <c r="V31" s="158"/>
      <c r="W31" s="158"/>
      <c r="X31" s="158"/>
      <c r="Y31" s="158"/>
      <c r="Z31" s="158"/>
      <c r="AA31" s="158"/>
      <c r="AB31" s="158"/>
      <c r="AC31" s="158"/>
      <c r="AD31" s="158"/>
      <c r="AE31" s="158"/>
      <c r="AF31" s="158"/>
      <c r="AG31" s="158"/>
      <c r="AH31" s="158"/>
      <c r="AI31" s="158"/>
    </row>
    <row r="32" spans="2:35" ht="15" customHeight="1" x14ac:dyDescent="0.2">
      <c r="B32" s="60" t="s">
        <v>92</v>
      </c>
      <c r="C32" s="97" t="e">
        <f>IF($C$28="Mor",6,IF($C$28="Far/Medmor",7,""))</f>
        <v>#VALUE!</v>
      </c>
      <c r="D32" s="62" t="s">
        <v>77</v>
      </c>
      <c r="E32" s="62"/>
      <c r="F32" s="81"/>
      <c r="G32" s="62" t="s">
        <v>97</v>
      </c>
      <c r="H32" s="81"/>
      <c r="I32" s="17" t="s">
        <v>58</v>
      </c>
      <c r="J32" s="66" t="s">
        <v>56</v>
      </c>
      <c r="K32" s="108" t="str">
        <f>IF(F32&gt;0,M30+1,"")</f>
        <v/>
      </c>
      <c r="L32" s="66" t="s">
        <v>57</v>
      </c>
      <c r="M32" s="111" t="str">
        <f>IFERROR(K32-1+(F32*7)+H32,"")</f>
        <v/>
      </c>
      <c r="N32" s="74"/>
      <c r="Q32" s="50">
        <f>IF(F32&gt;0,K32+(F32*7+H32)-1,Q30)</f>
        <v>0</v>
      </c>
      <c r="U32" s="160" t="e">
        <f>IF(C28="Mor","Ret til at holde 6 uger forældreorlov",IF(C28="Far/Medmor","Ret til at holde 7 uger",""))</f>
        <v>#VALUE!</v>
      </c>
      <c r="V32" s="158"/>
      <c r="W32" s="158"/>
      <c r="X32" s="158"/>
      <c r="Y32" s="158"/>
      <c r="Z32" s="158"/>
      <c r="AA32" s="158"/>
      <c r="AB32" s="158"/>
      <c r="AC32" s="158"/>
      <c r="AD32" s="223" t="e">
        <f>IF(C28="Far/Medmor","14 dage før planlagt afholdelse af forældreorlov (fars 6/7 uges orlov med løn) skal der fremsendes dokumentation fra borger.dk med information om restbarsel.","")</f>
        <v>#VALUE!</v>
      </c>
      <c r="AE32" s="224"/>
      <c r="AF32" s="224"/>
      <c r="AG32" s="224"/>
      <c r="AH32" s="225"/>
      <c r="AI32" s="158"/>
    </row>
    <row r="33" spans="2:35" ht="2.4500000000000002" customHeight="1" x14ac:dyDescent="0.2">
      <c r="B33" s="43"/>
      <c r="C33" s="4"/>
      <c r="D33" s="4"/>
      <c r="E33" s="4"/>
      <c r="F33" s="45"/>
      <c r="G33" s="4"/>
      <c r="H33" s="44"/>
      <c r="I33" s="44"/>
      <c r="J33" s="67"/>
      <c r="K33" s="110"/>
      <c r="L33" s="67"/>
      <c r="M33" s="112"/>
      <c r="N33" s="10"/>
      <c r="U33" s="158"/>
      <c r="V33" s="158"/>
      <c r="W33" s="158"/>
      <c r="X33" s="158"/>
      <c r="Y33" s="158"/>
      <c r="Z33" s="158"/>
      <c r="AA33" s="158"/>
      <c r="AB33" s="158"/>
      <c r="AC33" s="158"/>
      <c r="AD33" s="226"/>
      <c r="AE33" s="222"/>
      <c r="AF33" s="222"/>
      <c r="AG33" s="222"/>
      <c r="AH33" s="227"/>
      <c r="AI33" s="158"/>
    </row>
    <row r="34" spans="2:35" ht="15" customHeight="1" x14ac:dyDescent="0.2">
      <c r="B34" s="60" t="s">
        <v>92</v>
      </c>
      <c r="C34" s="97">
        <v>6</v>
      </c>
      <c r="D34" s="62" t="s">
        <v>77</v>
      </c>
      <c r="E34" s="62"/>
      <c r="F34" s="81"/>
      <c r="G34" s="62" t="s">
        <v>97</v>
      </c>
      <c r="H34" s="81"/>
      <c r="I34" s="46" t="s">
        <v>58</v>
      </c>
      <c r="J34" s="66" t="s">
        <v>56</v>
      </c>
      <c r="K34" s="108" t="str">
        <f>IF(F34&gt;0,M32+1,"")</f>
        <v/>
      </c>
      <c r="L34" s="66" t="s">
        <v>57</v>
      </c>
      <c r="M34" s="111" t="str">
        <f>IFERROR(K34-1+(F34*7)+H34,"")</f>
        <v/>
      </c>
      <c r="N34" s="10"/>
      <c r="Q34" s="50">
        <f>IF(F34&gt;0,K34+(F34*7+H34)-1,Q32)</f>
        <v>0</v>
      </c>
      <c r="U34" s="222" t="s">
        <v>73</v>
      </c>
      <c r="V34" s="222"/>
      <c r="W34" s="222"/>
      <c r="X34" s="222"/>
      <c r="Y34" s="222"/>
      <c r="Z34" s="222"/>
      <c r="AA34" s="222"/>
      <c r="AB34" s="222"/>
      <c r="AC34" s="222"/>
      <c r="AD34" s="226"/>
      <c r="AE34" s="222"/>
      <c r="AF34" s="222"/>
      <c r="AG34" s="222"/>
      <c r="AH34" s="227"/>
      <c r="AI34" s="158"/>
    </row>
    <row r="35" spans="2:35" ht="2.4500000000000002" customHeight="1" x14ac:dyDescent="0.2">
      <c r="B35" s="43"/>
      <c r="C35" s="4"/>
      <c r="D35" s="4"/>
      <c r="E35" s="4"/>
      <c r="F35" s="4"/>
      <c r="G35" s="4"/>
      <c r="H35" s="44"/>
      <c r="I35" s="44"/>
      <c r="J35" s="67"/>
      <c r="K35" s="110"/>
      <c r="L35" s="67"/>
      <c r="M35" s="112"/>
      <c r="N35" s="10"/>
      <c r="U35" s="222"/>
      <c r="V35" s="222"/>
      <c r="W35" s="222"/>
      <c r="X35" s="222"/>
      <c r="Y35" s="222"/>
      <c r="Z35" s="222"/>
      <c r="AA35" s="222"/>
      <c r="AB35" s="222"/>
      <c r="AC35" s="222"/>
      <c r="AD35" s="226"/>
      <c r="AE35" s="222"/>
      <c r="AF35" s="222"/>
      <c r="AG35" s="222"/>
      <c r="AH35" s="227"/>
      <c r="AI35" s="158"/>
    </row>
    <row r="36" spans="2:35" ht="15" customHeight="1" x14ac:dyDescent="0.2">
      <c r="B36" s="210" t="s">
        <v>101</v>
      </c>
      <c r="C36" s="211"/>
      <c r="D36" s="211"/>
      <c r="E36" s="211"/>
      <c r="F36" s="211"/>
      <c r="G36" s="211"/>
      <c r="H36" s="211"/>
      <c r="I36" s="211"/>
      <c r="J36" s="212" t="s">
        <v>56</v>
      </c>
      <c r="K36" s="213"/>
      <c r="L36" s="212" t="s">
        <v>57</v>
      </c>
      <c r="M36" s="213"/>
      <c r="N36" s="10"/>
      <c r="Q36" s="88">
        <f>IF(P37=1,_xlfn.DAYS(M36,K36)+1,0)</f>
        <v>0</v>
      </c>
      <c r="U36" s="222"/>
      <c r="V36" s="222"/>
      <c r="W36" s="222"/>
      <c r="X36" s="222"/>
      <c r="Y36" s="222"/>
      <c r="Z36" s="222"/>
      <c r="AA36" s="222"/>
      <c r="AB36" s="222"/>
      <c r="AC36" s="222"/>
      <c r="AD36" s="226"/>
      <c r="AE36" s="222"/>
      <c r="AF36" s="222"/>
      <c r="AG36" s="222"/>
      <c r="AH36" s="227"/>
      <c r="AI36" s="158"/>
    </row>
    <row r="37" spans="2:35" ht="12.75" customHeight="1" thickBot="1" x14ac:dyDescent="0.25">
      <c r="B37" s="210"/>
      <c r="C37" s="211"/>
      <c r="D37" s="211"/>
      <c r="E37" s="211"/>
      <c r="F37" s="211"/>
      <c r="G37" s="211"/>
      <c r="H37" s="211"/>
      <c r="I37" s="211"/>
      <c r="J37" s="212"/>
      <c r="K37" s="213"/>
      <c r="L37" s="212"/>
      <c r="M37" s="213"/>
      <c r="N37" s="10"/>
      <c r="P37" s="88" t="str">
        <f>IF(K36&gt;0,1,"")</f>
        <v/>
      </c>
      <c r="Q37" s="86"/>
      <c r="U37" s="222" t="s">
        <v>96</v>
      </c>
      <c r="V37" s="222"/>
      <c r="W37" s="222"/>
      <c r="X37" s="222"/>
      <c r="Y37" s="222"/>
      <c r="Z37" s="222"/>
      <c r="AA37" s="222"/>
      <c r="AB37" s="158"/>
      <c r="AC37" s="158"/>
      <c r="AD37" s="228"/>
      <c r="AE37" s="229"/>
      <c r="AF37" s="229"/>
      <c r="AG37" s="229"/>
      <c r="AH37" s="230"/>
      <c r="AI37" s="158"/>
    </row>
    <row r="38" spans="2:35" ht="5.0999999999999996" customHeight="1" x14ac:dyDescent="0.2">
      <c r="B38" s="68"/>
      <c r="C38" s="69"/>
      <c r="D38" s="69"/>
      <c r="E38" s="69"/>
      <c r="F38" s="69"/>
      <c r="G38" s="69"/>
      <c r="H38" s="69"/>
      <c r="I38" s="69"/>
      <c r="J38" s="69"/>
      <c r="K38" s="69"/>
      <c r="L38" s="69"/>
      <c r="M38" s="69"/>
      <c r="N38" s="75"/>
      <c r="U38" s="222"/>
      <c r="V38" s="222"/>
      <c r="W38" s="222"/>
      <c r="X38" s="222"/>
      <c r="Y38" s="222"/>
      <c r="Z38" s="222"/>
      <c r="AA38" s="222"/>
      <c r="AB38" s="158"/>
      <c r="AC38" s="158"/>
      <c r="AD38" s="158"/>
      <c r="AE38" s="158"/>
      <c r="AF38" s="158"/>
      <c r="AG38" s="158"/>
      <c r="AH38" s="158"/>
      <c r="AI38" s="158"/>
    </row>
    <row r="39" spans="2:35" ht="9.9499999999999993" customHeight="1" x14ac:dyDescent="0.2">
      <c r="U39" s="222"/>
      <c r="V39" s="222"/>
      <c r="W39" s="222"/>
      <c r="X39" s="222"/>
      <c r="Y39" s="222"/>
      <c r="Z39" s="222"/>
      <c r="AA39" s="222"/>
      <c r="AB39" s="158"/>
      <c r="AC39" s="158"/>
      <c r="AD39" s="158"/>
      <c r="AE39" s="158"/>
      <c r="AF39" s="158"/>
      <c r="AG39" s="158"/>
      <c r="AH39" s="158"/>
      <c r="AI39" s="158"/>
    </row>
    <row r="40" spans="2:35" ht="5.0999999999999996" customHeight="1" thickBot="1" x14ac:dyDescent="0.25">
      <c r="B40" s="5"/>
      <c r="C40" s="6"/>
      <c r="D40" s="6"/>
      <c r="E40" s="6"/>
      <c r="F40" s="6"/>
      <c r="G40" s="6"/>
      <c r="H40" s="6"/>
      <c r="I40" s="6"/>
      <c r="J40" s="6"/>
      <c r="K40" s="6"/>
      <c r="L40" s="6"/>
      <c r="M40" s="6"/>
      <c r="N40" s="9"/>
      <c r="U40" s="158"/>
      <c r="V40" s="158"/>
      <c r="W40" s="158"/>
      <c r="X40" s="158"/>
      <c r="Y40" s="158"/>
      <c r="Z40" s="158"/>
      <c r="AA40" s="158"/>
      <c r="AB40" s="158"/>
      <c r="AC40" s="158"/>
      <c r="AD40" s="158"/>
      <c r="AE40" s="158"/>
      <c r="AF40" s="158"/>
      <c r="AG40" s="158"/>
      <c r="AH40" s="158"/>
      <c r="AI40" s="158"/>
    </row>
    <row r="41" spans="2:35" ht="15" customHeight="1" x14ac:dyDescent="0.2">
      <c r="B41" s="198" t="s">
        <v>78</v>
      </c>
      <c r="C41" s="199"/>
      <c r="D41" s="199"/>
      <c r="E41" s="199"/>
      <c r="F41" s="199"/>
      <c r="G41" s="199"/>
      <c r="H41" s="199"/>
      <c r="I41" s="199"/>
      <c r="J41" s="199"/>
      <c r="K41" s="199"/>
      <c r="L41" s="199"/>
      <c r="M41" s="199"/>
      <c r="N41" s="200"/>
      <c r="R41" s="1" t="s">
        <v>32</v>
      </c>
      <c r="S41" s="1" t="s">
        <v>58</v>
      </c>
      <c r="T41" s="1"/>
      <c r="U41" s="235" t="s">
        <v>90</v>
      </c>
      <c r="V41" s="235"/>
      <c r="W41" s="235"/>
      <c r="X41" s="235"/>
      <c r="Y41" s="235"/>
      <c r="Z41" s="235"/>
      <c r="AA41" s="235"/>
      <c r="AB41" s="235"/>
      <c r="AC41" s="231" t="e">
        <f>IF(C28="Mor","Samlet barsel efter fødsel vil være i alt 46 uger – heraf 26 uger med løn og 20 uger på dagpenge. Såfremt far afholder barsel udover hans 2 ugers fædreorlov skal disse uger fratrækkes i den samlede dagpengeperiode.",IF(C28="Far/Medmor","Afholdelse af 7 ugers barsel øremærket til far modregnes i de fælles dagpengeuger",""))</f>
        <v>#VALUE!</v>
      </c>
      <c r="AD41" s="232"/>
      <c r="AE41" s="232"/>
      <c r="AF41" s="232"/>
      <c r="AG41" s="233"/>
      <c r="AH41" s="158"/>
      <c r="AI41" s="158"/>
    </row>
    <row r="42" spans="2:35" ht="5.0999999999999996" customHeight="1" x14ac:dyDescent="0.2">
      <c r="B42" s="15"/>
      <c r="C42" s="4"/>
      <c r="D42" s="4"/>
      <c r="E42" s="4"/>
      <c r="F42" s="4"/>
      <c r="G42" s="4"/>
      <c r="H42" s="4"/>
      <c r="I42" s="4"/>
      <c r="J42" s="4"/>
      <c r="K42" s="4"/>
      <c r="L42" s="4"/>
      <c r="M42" s="4"/>
      <c r="N42" s="16"/>
      <c r="U42" s="235"/>
      <c r="V42" s="235"/>
      <c r="W42" s="235"/>
      <c r="X42" s="235"/>
      <c r="Y42" s="235"/>
      <c r="Z42" s="235"/>
      <c r="AA42" s="235"/>
      <c r="AB42" s="235"/>
      <c r="AC42" s="234"/>
      <c r="AD42" s="235"/>
      <c r="AE42" s="235"/>
      <c r="AF42" s="235"/>
      <c r="AG42" s="236"/>
      <c r="AH42" s="158"/>
      <c r="AI42" s="158"/>
    </row>
    <row r="43" spans="2:35" ht="15" customHeight="1" x14ac:dyDescent="0.2">
      <c r="B43" s="195"/>
      <c r="C43" s="196"/>
      <c r="D43" s="196"/>
      <c r="E43" s="92" t="str">
        <f>IF(B43="forlænger forældreorlov uden løn","(8 eller 14 uger)","")</f>
        <v/>
      </c>
      <c r="F43" s="49"/>
      <c r="G43" s="64" t="str">
        <f>IF($B$43="ferie","dage",IF($B$43="omsorgsdage","dage",IF($B$43="fraværsret uden løn og dagpenge","uger",IF($B$43="forlænger forældreorlov uden løn","uger",IF($B$43="forældreorlov uden løn","uger","")))))</f>
        <v/>
      </c>
      <c r="H43" s="100"/>
      <c r="I43" s="46" t="str">
        <f>IF(G43="uger","dage","")</f>
        <v/>
      </c>
      <c r="J43" s="66" t="s">
        <v>56</v>
      </c>
      <c r="K43" s="115" t="str">
        <f>IF(F43&gt;0,Q34+1,"")</f>
        <v/>
      </c>
      <c r="L43" s="66" t="s">
        <v>57</v>
      </c>
      <c r="M43" s="113" t="str">
        <f>IF(G43="uger",R43,IF(G43="dage",S43,""))</f>
        <v/>
      </c>
      <c r="N43" s="16"/>
      <c r="Q43" s="50">
        <f>IF(F43&gt;0,M43,Q34)</f>
        <v>0</v>
      </c>
      <c r="R43" s="50" t="str">
        <f>IF(G43="uger",K43+(F43*7)+H43-1,"")</f>
        <v/>
      </c>
      <c r="S43" s="50" t="e">
        <f>WORKDAY(T43,F43,$Q$92:$S$100)</f>
        <v>#VALUE!</v>
      </c>
      <c r="T43" s="50" t="e">
        <f>IF(K43-1=Q34,Q34,K43-1)</f>
        <v>#VALUE!</v>
      </c>
      <c r="U43" s="235"/>
      <c r="V43" s="235"/>
      <c r="W43" s="235"/>
      <c r="X43" s="235"/>
      <c r="Y43" s="235"/>
      <c r="Z43" s="235"/>
      <c r="AA43" s="235"/>
      <c r="AB43" s="235"/>
      <c r="AC43" s="234"/>
      <c r="AD43" s="235"/>
      <c r="AE43" s="235"/>
      <c r="AF43" s="235"/>
      <c r="AG43" s="236"/>
      <c r="AH43" s="158"/>
      <c r="AI43" s="158"/>
    </row>
    <row r="44" spans="2:35" ht="2.4500000000000002" customHeight="1" x14ac:dyDescent="0.2">
      <c r="B44" s="15"/>
      <c r="C44" s="45"/>
      <c r="D44" s="45"/>
      <c r="E44" s="45"/>
      <c r="F44" s="45"/>
      <c r="G44" s="45"/>
      <c r="H44" s="70"/>
      <c r="I44" s="47"/>
      <c r="J44" s="66"/>
      <c r="K44" s="114"/>
      <c r="L44" s="66"/>
      <c r="M44" s="114"/>
      <c r="N44" s="16"/>
      <c r="Q44" s="50"/>
      <c r="S44" s="50"/>
      <c r="T44" s="50">
        <f t="shared" ref="T44" si="0">IF(K44-1=Q35,Q35,K44-1)</f>
        <v>-1</v>
      </c>
      <c r="U44" s="235"/>
      <c r="V44" s="235"/>
      <c r="W44" s="235"/>
      <c r="X44" s="235"/>
      <c r="Y44" s="235"/>
      <c r="Z44" s="235"/>
      <c r="AA44" s="235"/>
      <c r="AB44" s="235"/>
      <c r="AC44" s="234"/>
      <c r="AD44" s="235"/>
      <c r="AE44" s="235"/>
      <c r="AF44" s="235"/>
      <c r="AG44" s="236"/>
      <c r="AH44" s="158"/>
      <c r="AI44" s="158"/>
    </row>
    <row r="45" spans="2:35" ht="15" x14ac:dyDescent="0.2">
      <c r="B45" s="195"/>
      <c r="C45" s="196"/>
      <c r="D45" s="196"/>
      <c r="E45" s="61" t="str">
        <f>IF(B45="forlænger forældreorlov uden løn","(8 eller 14 uger)","")</f>
        <v/>
      </c>
      <c r="F45" s="49"/>
      <c r="G45" s="64" t="str">
        <f>IF(B45="ferie","dage",IF(B45="omsorgsdage","dage",IF(B45="fraværsret uden løn og dagpenge","uger",IF(B45="forlænger forældreorlov uden løn","uger",IF(B45="forældreorlov uden løn","uger","")))))</f>
        <v/>
      </c>
      <c r="H45" s="100"/>
      <c r="I45" s="46" t="str">
        <f>IF(G45="uger","dage","")</f>
        <v/>
      </c>
      <c r="J45" s="66" t="s">
        <v>56</v>
      </c>
      <c r="K45" s="115" t="str">
        <f>IF(F45&gt;0,M43+1,"")</f>
        <v/>
      </c>
      <c r="L45" s="66" t="s">
        <v>57</v>
      </c>
      <c r="M45" s="113" t="str">
        <f>IF(G45="uger",R45,IF(G45="dage",S45,""))</f>
        <v/>
      </c>
      <c r="N45" s="16"/>
      <c r="Q45" s="50">
        <f>IF(F45&gt;0,M45,Q43)</f>
        <v>0</v>
      </c>
      <c r="R45" s="50" t="str">
        <f>IF(G45="uger",K45+(F45*7)+H45-1,"")</f>
        <v/>
      </c>
      <c r="S45" s="50" t="e">
        <f>WORKDAY(T45,F45,Q92:S100)</f>
        <v>#VALUE!</v>
      </c>
      <c r="T45" s="50" t="e">
        <f>IF(K45-1=M43,M43,K45-1)</f>
        <v>#VALUE!</v>
      </c>
      <c r="U45" s="235"/>
      <c r="V45" s="235"/>
      <c r="W45" s="235"/>
      <c r="X45" s="235"/>
      <c r="Y45" s="235"/>
      <c r="Z45" s="235"/>
      <c r="AA45" s="235"/>
      <c r="AB45" s="235"/>
      <c r="AC45" s="234"/>
      <c r="AD45" s="235"/>
      <c r="AE45" s="235"/>
      <c r="AF45" s="235"/>
      <c r="AG45" s="236"/>
      <c r="AH45" s="158"/>
      <c r="AI45" s="158"/>
    </row>
    <row r="46" spans="2:35" ht="2.4500000000000002" customHeight="1" thickBot="1" x14ac:dyDescent="0.25">
      <c r="B46" s="15"/>
      <c r="C46" s="45"/>
      <c r="D46" s="45"/>
      <c r="E46" s="45"/>
      <c r="F46" s="45"/>
      <c r="G46" s="45"/>
      <c r="H46" s="47"/>
      <c r="I46" s="47"/>
      <c r="J46" s="66"/>
      <c r="K46" s="114"/>
      <c r="L46" s="66"/>
      <c r="M46" s="114"/>
      <c r="N46" s="16"/>
      <c r="Q46" s="50"/>
      <c r="S46" s="50"/>
      <c r="T46" s="50">
        <f t="shared" ref="T46:T49" si="1">IF(K46-1=M44,M44,K46-1)</f>
        <v>-1</v>
      </c>
      <c r="U46" s="162"/>
      <c r="V46" s="158"/>
      <c r="W46" s="158"/>
      <c r="X46" s="158"/>
      <c r="Y46" s="158"/>
      <c r="Z46" s="158"/>
      <c r="AA46" s="158"/>
      <c r="AB46" s="158"/>
      <c r="AC46" s="237"/>
      <c r="AD46" s="238"/>
      <c r="AE46" s="238"/>
      <c r="AF46" s="238"/>
      <c r="AG46" s="239"/>
      <c r="AH46" s="158"/>
      <c r="AI46" s="158"/>
    </row>
    <row r="47" spans="2:35" ht="15" customHeight="1" x14ac:dyDescent="0.2">
      <c r="B47" s="195"/>
      <c r="C47" s="196"/>
      <c r="D47" s="196"/>
      <c r="E47" s="61" t="str">
        <f>IF(B47="forlænger forældreorlov uden løn","(8 eller 14 uger)","")</f>
        <v/>
      </c>
      <c r="F47" s="49"/>
      <c r="G47" s="64" t="str">
        <f>IF(B47="ferie","dage",IF(B47="omsorgsdage","dage",IF(B47="fraværsret uden løn og dagpenge","uger",IF(B47="forlænger forældreorlov uden løn","uger",IF(B47="forældreorlov uden løn","uger","")))))</f>
        <v/>
      </c>
      <c r="H47" s="100"/>
      <c r="I47" s="46" t="str">
        <f>IF(G47="uger","dage","")</f>
        <v/>
      </c>
      <c r="J47" s="66" t="s">
        <v>56</v>
      </c>
      <c r="K47" s="115" t="str">
        <f>IF(F47&gt;0,M45+1,"")</f>
        <v/>
      </c>
      <c r="L47" s="66" t="s">
        <v>57</v>
      </c>
      <c r="M47" s="113" t="str">
        <f>IF(G47="uger",R47,IF(G47="dage",S47,""))</f>
        <v/>
      </c>
      <c r="N47" s="16"/>
      <c r="Q47" s="50">
        <f>IF(F47&gt;0,M47,Q45)</f>
        <v>0</v>
      </c>
      <c r="R47" s="50" t="str">
        <f>IF(G47="uger",K47+(F47*7)+H47-1,"")</f>
        <v/>
      </c>
      <c r="S47" s="50" t="e">
        <f>WORKDAY(T47,F47,$Q$92:$S$100)</f>
        <v>#VALUE!</v>
      </c>
      <c r="T47" s="50" t="e">
        <f t="shared" si="1"/>
        <v>#VALUE!</v>
      </c>
      <c r="U47" s="163" t="s">
        <v>250</v>
      </c>
      <c r="V47" s="158"/>
      <c r="W47" s="158"/>
      <c r="X47" s="158"/>
      <c r="Y47" s="158"/>
      <c r="Z47" s="158"/>
      <c r="AA47" s="158"/>
      <c r="AB47" s="158"/>
      <c r="AC47" s="158"/>
      <c r="AD47" s="158"/>
      <c r="AE47" s="158"/>
      <c r="AF47" s="158"/>
      <c r="AG47" s="158"/>
      <c r="AH47" s="158"/>
      <c r="AI47" s="158"/>
    </row>
    <row r="48" spans="2:35" ht="2.4500000000000002" customHeight="1" x14ac:dyDescent="0.2">
      <c r="B48" s="15"/>
      <c r="C48" s="45"/>
      <c r="D48" s="45"/>
      <c r="E48" s="45"/>
      <c r="F48" s="45"/>
      <c r="G48" s="45"/>
      <c r="H48" s="47"/>
      <c r="I48" s="47"/>
      <c r="J48" s="66"/>
      <c r="K48" s="114"/>
      <c r="L48" s="66"/>
      <c r="M48" s="114"/>
      <c r="N48" s="16"/>
      <c r="Q48" s="50"/>
      <c r="S48" s="50"/>
      <c r="T48" s="50">
        <f>IF(K48-1=M46,M46,K48-1)</f>
        <v>-1</v>
      </c>
      <c r="U48" s="162"/>
      <c r="V48" s="158"/>
      <c r="W48" s="158"/>
      <c r="X48" s="158"/>
      <c r="Y48" s="158"/>
      <c r="Z48" s="158"/>
      <c r="AA48" s="158"/>
      <c r="AB48" s="158"/>
      <c r="AC48" s="158"/>
      <c r="AD48" s="158"/>
      <c r="AE48" s="158"/>
      <c r="AF48" s="158"/>
      <c r="AG48" s="158"/>
      <c r="AH48" s="158"/>
      <c r="AI48" s="158"/>
    </row>
    <row r="49" spans="2:35" ht="15" x14ac:dyDescent="0.2">
      <c r="B49" s="195"/>
      <c r="C49" s="196"/>
      <c r="D49" s="196"/>
      <c r="E49" s="61" t="str">
        <f>IF(B49="forlænger forældreorlov uden løn","(8 eller 14 uger)","")</f>
        <v/>
      </c>
      <c r="F49" s="49"/>
      <c r="G49" s="64" t="str">
        <f>IF(B49="ferie","dage",IF(B49="omsorgsdage","dage",IF(B49="forældreorlov uden løn","uger",IF(B49="forlænger forældreorlov uden løn","uger",IF(B49="fraværsret uden løn og dagpenge","uger","")))))</f>
        <v/>
      </c>
      <c r="H49" s="100"/>
      <c r="I49" s="46" t="str">
        <f>IF(G49="uger","dage","")</f>
        <v/>
      </c>
      <c r="J49" s="66" t="s">
        <v>56</v>
      </c>
      <c r="K49" s="115" t="str">
        <f>IF(F49&gt;0,M47+1,"")</f>
        <v/>
      </c>
      <c r="L49" s="66" t="s">
        <v>57</v>
      </c>
      <c r="M49" s="113" t="str">
        <f>IF(G49="uger",R49,IF(G49="dage",S49,""))</f>
        <v/>
      </c>
      <c r="N49" s="16"/>
      <c r="Q49" s="50">
        <f>IF(F49&gt;0,M49,Q47)</f>
        <v>0</v>
      </c>
      <c r="R49" s="50" t="str">
        <f>IF(G49="uger",K49+(F49*7)+H49-1,"")</f>
        <v/>
      </c>
      <c r="S49" s="50" t="e">
        <f>WORKDAY(T49,F49,$Q$92:$S$100)</f>
        <v>#VALUE!</v>
      </c>
      <c r="T49" s="50" t="e">
        <f t="shared" si="1"/>
        <v>#VALUE!</v>
      </c>
      <c r="U49" s="162"/>
      <c r="V49" s="158"/>
      <c r="W49" s="158"/>
      <c r="X49" s="158"/>
      <c r="Y49" s="158"/>
      <c r="Z49" s="158"/>
      <c r="AA49" s="158"/>
      <c r="AB49" s="158"/>
      <c r="AC49" s="158"/>
      <c r="AD49" s="158"/>
      <c r="AE49" s="158"/>
      <c r="AF49" s="158"/>
      <c r="AG49" s="158"/>
      <c r="AH49" s="158"/>
      <c r="AI49" s="158"/>
    </row>
    <row r="50" spans="2:35" ht="2.4500000000000002" customHeight="1" x14ac:dyDescent="0.2">
      <c r="B50" s="57"/>
      <c r="C50" s="83"/>
      <c r="D50" s="83"/>
      <c r="E50" s="83"/>
      <c r="F50" s="83"/>
      <c r="G50" s="83"/>
      <c r="H50" s="84"/>
      <c r="I50" s="84"/>
      <c r="J50" s="85"/>
      <c r="K50" s="85"/>
      <c r="L50" s="85"/>
      <c r="M50" s="85"/>
      <c r="N50" s="59"/>
      <c r="Q50" s="50"/>
      <c r="U50" s="162"/>
      <c r="V50" s="158"/>
      <c r="W50" s="158"/>
      <c r="X50" s="158"/>
      <c r="Y50" s="158"/>
      <c r="Z50" s="158"/>
      <c r="AA50" s="158"/>
      <c r="AB50" s="158"/>
      <c r="AC50" s="158"/>
      <c r="AD50" s="158"/>
      <c r="AE50" s="158"/>
      <c r="AF50" s="158"/>
      <c r="AG50" s="158"/>
      <c r="AH50" s="158"/>
      <c r="AI50" s="158"/>
    </row>
    <row r="51" spans="2:35" ht="9.9499999999999993" customHeight="1" x14ac:dyDescent="0.2">
      <c r="U51" s="160"/>
      <c r="V51" s="158"/>
      <c r="W51" s="158"/>
      <c r="X51" s="158"/>
      <c r="Y51" s="158"/>
      <c r="Z51" s="158"/>
      <c r="AA51" s="158"/>
      <c r="AB51" s="158"/>
      <c r="AC51" s="158"/>
      <c r="AD51" s="158"/>
      <c r="AE51" s="158"/>
      <c r="AF51" s="158"/>
      <c r="AG51" s="158"/>
      <c r="AH51" s="158"/>
      <c r="AI51" s="158"/>
    </row>
    <row r="52" spans="2:35" ht="15" customHeight="1" x14ac:dyDescent="0.2">
      <c r="B52" s="204" t="s">
        <v>87</v>
      </c>
      <c r="C52" s="205"/>
      <c r="D52" s="205"/>
      <c r="E52" s="205"/>
      <c r="F52" s="205"/>
      <c r="G52" s="205"/>
      <c r="H52" s="205"/>
      <c r="I52" s="205"/>
      <c r="J52" s="205"/>
      <c r="K52" s="205"/>
      <c r="L52" s="205"/>
      <c r="M52" s="205"/>
      <c r="N52" s="206"/>
      <c r="Q52" s="50">
        <f>WORKDAY(Q49,R54,Q92:S100)</f>
        <v>2</v>
      </c>
      <c r="R52" s="50"/>
      <c r="S52" s="50"/>
      <c r="T52" s="50"/>
      <c r="U52" s="255" t="s">
        <v>89</v>
      </c>
      <c r="V52" s="255"/>
      <c r="W52" s="255"/>
      <c r="X52" s="255"/>
      <c r="Y52" s="255"/>
      <c r="Z52" s="255"/>
      <c r="AA52" s="255"/>
      <c r="AB52" s="255"/>
      <c r="AC52" s="255"/>
      <c r="AD52" s="255"/>
      <c r="AE52" s="255"/>
      <c r="AF52" s="158"/>
      <c r="AG52" s="158"/>
      <c r="AH52" s="158"/>
      <c r="AI52" s="158"/>
    </row>
    <row r="53" spans="2:35" ht="5.0999999999999996" customHeight="1" x14ac:dyDescent="0.2">
      <c r="B53" s="15"/>
      <c r="C53" s="4"/>
      <c r="D53" s="4"/>
      <c r="E53" s="4"/>
      <c r="F53" s="4"/>
      <c r="G53" s="4"/>
      <c r="H53" s="4"/>
      <c r="I53" s="4"/>
      <c r="J53" s="4"/>
      <c r="K53" s="4"/>
      <c r="L53" s="4"/>
      <c r="M53" s="4"/>
      <c r="N53" s="16"/>
      <c r="U53" s="255"/>
      <c r="V53" s="255"/>
      <c r="W53" s="255"/>
      <c r="X53" s="255"/>
      <c r="Y53" s="255"/>
      <c r="Z53" s="255"/>
      <c r="AA53" s="255"/>
      <c r="AB53" s="255"/>
      <c r="AC53" s="255"/>
      <c r="AD53" s="255"/>
      <c r="AE53" s="255"/>
      <c r="AF53" s="158"/>
      <c r="AG53" s="158"/>
      <c r="AH53" s="158"/>
      <c r="AI53" s="158"/>
    </row>
    <row r="54" spans="2:35" ht="15" x14ac:dyDescent="0.2">
      <c r="B54" s="175" t="s">
        <v>104</v>
      </c>
      <c r="C54" s="207"/>
      <c r="D54" s="207"/>
      <c r="E54" s="176" t="s">
        <v>91</v>
      </c>
      <c r="F54" s="100"/>
      <c r="G54" s="176"/>
      <c r="H54" s="173"/>
      <c r="I54" s="62"/>
      <c r="J54" s="66" t="s">
        <v>56</v>
      </c>
      <c r="K54" s="107" t="str">
        <f>IF(C54&lt;&gt;"",Q52,"")</f>
        <v/>
      </c>
      <c r="L54" s="66" t="s">
        <v>57</v>
      </c>
      <c r="M54" s="106" t="str">
        <f>IF(C54&lt;&gt;"",K54+(F54*7)+H54-1,"")</f>
        <v/>
      </c>
      <c r="N54" s="16"/>
      <c r="Q54" s="50">
        <f>IF(H54&gt;0,M54,Q49)</f>
        <v>0</v>
      </c>
      <c r="R54">
        <v>1</v>
      </c>
      <c r="S54" s="50"/>
      <c r="T54" s="50"/>
      <c r="U54" s="255"/>
      <c r="V54" s="255"/>
      <c r="W54" s="255"/>
      <c r="X54" s="255"/>
      <c r="Y54" s="255"/>
      <c r="Z54" s="255"/>
      <c r="AA54" s="255"/>
      <c r="AB54" s="255"/>
      <c r="AC54" s="255"/>
      <c r="AD54" s="255"/>
      <c r="AE54" s="255"/>
      <c r="AF54" s="158"/>
      <c r="AG54" s="158"/>
      <c r="AH54" s="158"/>
      <c r="AI54" s="158"/>
    </row>
    <row r="55" spans="2:35" ht="5.0999999999999996" customHeight="1" x14ac:dyDescent="0.2">
      <c r="B55" s="52"/>
      <c r="C55" s="12"/>
      <c r="D55" s="12"/>
      <c r="E55" s="12"/>
      <c r="F55" s="12"/>
      <c r="G55" s="12"/>
      <c r="H55" s="53"/>
      <c r="I55" s="53"/>
      <c r="J55" s="54"/>
      <c r="K55" s="55"/>
      <c r="L55" s="55"/>
      <c r="M55" s="55"/>
      <c r="N55" s="76"/>
      <c r="U55" s="255"/>
      <c r="V55" s="255"/>
      <c r="W55" s="255"/>
      <c r="X55" s="255"/>
      <c r="Y55" s="255"/>
      <c r="Z55" s="255"/>
      <c r="AA55" s="255"/>
      <c r="AB55" s="255"/>
      <c r="AC55" s="255"/>
      <c r="AD55" s="255"/>
      <c r="AE55" s="255"/>
      <c r="AF55" s="158"/>
      <c r="AG55" s="158"/>
      <c r="AH55" s="158"/>
      <c r="AI55" s="158"/>
    </row>
    <row r="56" spans="2:35" ht="6.95" customHeight="1" x14ac:dyDescent="0.2">
      <c r="U56" s="255"/>
      <c r="V56" s="255"/>
      <c r="W56" s="255"/>
      <c r="X56" s="255"/>
      <c r="Y56" s="255"/>
      <c r="Z56" s="255"/>
      <c r="AA56" s="255"/>
      <c r="AB56" s="255"/>
      <c r="AC56" s="255"/>
      <c r="AD56" s="255"/>
      <c r="AE56" s="255"/>
      <c r="AF56" s="158"/>
      <c r="AG56" s="158"/>
      <c r="AH56" s="158"/>
      <c r="AI56" s="158"/>
    </row>
    <row r="57" spans="2:35" ht="5.0999999999999996" customHeight="1" x14ac:dyDescent="0.2">
      <c r="B57" s="40"/>
      <c r="C57" s="41"/>
      <c r="D57" s="41"/>
      <c r="E57" s="41"/>
      <c r="F57" s="41"/>
      <c r="G57" s="41"/>
      <c r="H57" s="41"/>
      <c r="I57" s="41"/>
      <c r="J57" s="41"/>
      <c r="K57" s="41"/>
      <c r="L57" s="41"/>
      <c r="M57" s="41"/>
      <c r="N57" s="42"/>
      <c r="U57" s="158"/>
      <c r="V57" s="158"/>
      <c r="W57" s="158"/>
      <c r="X57" s="158"/>
      <c r="Y57" s="158"/>
      <c r="Z57" s="158"/>
      <c r="AA57" s="158"/>
      <c r="AB57" s="158"/>
      <c r="AC57" s="158"/>
      <c r="AD57" s="158"/>
      <c r="AE57" s="158"/>
      <c r="AF57" s="158"/>
      <c r="AG57" s="158"/>
      <c r="AH57" s="158"/>
      <c r="AI57" s="158"/>
    </row>
    <row r="58" spans="2:35" ht="15" customHeight="1" x14ac:dyDescent="0.2">
      <c r="B58" s="258" t="e">
        <f>IF(C28="Mor","Sidste fraværsdag er den: ","")</f>
        <v>#VALUE!</v>
      </c>
      <c r="C58" s="257"/>
      <c r="D58" s="257"/>
      <c r="E58" s="257"/>
      <c r="F58" s="257"/>
      <c r="G58" s="257"/>
      <c r="H58" s="257"/>
      <c r="I58" s="257"/>
      <c r="J58" s="95"/>
      <c r="K58" s="111" t="e">
        <f>IF(C28="Mor",Q54,"")</f>
        <v>#VALUE!</v>
      </c>
      <c r="L58" s="95"/>
      <c r="M58" s="95"/>
      <c r="N58" s="77"/>
      <c r="U58" s="158"/>
      <c r="V58" s="158"/>
      <c r="W58" s="158"/>
      <c r="X58" s="158"/>
      <c r="Y58" s="158"/>
      <c r="Z58" s="158"/>
      <c r="AA58" s="158"/>
      <c r="AB58" s="158"/>
      <c r="AC58" s="158"/>
      <c r="AD58" s="158"/>
      <c r="AE58" s="158"/>
      <c r="AF58" s="158"/>
      <c r="AG58" s="158"/>
      <c r="AH58" s="158"/>
      <c r="AI58" s="158"/>
    </row>
    <row r="59" spans="2:35" ht="5.0999999999999996" customHeight="1" x14ac:dyDescent="0.2">
      <c r="B59" s="57"/>
      <c r="C59" s="58"/>
      <c r="D59" s="58"/>
      <c r="E59" s="58"/>
      <c r="F59" s="58"/>
      <c r="G59" s="58"/>
      <c r="H59" s="58"/>
      <c r="I59" s="58"/>
      <c r="J59" s="58"/>
      <c r="K59" s="58"/>
      <c r="L59" s="58"/>
      <c r="M59" s="58"/>
      <c r="N59" s="59"/>
      <c r="U59" s="158"/>
      <c r="V59" s="158"/>
      <c r="W59" s="158"/>
      <c r="X59" s="158"/>
      <c r="Y59" s="158"/>
      <c r="Z59" s="158"/>
      <c r="AA59" s="158"/>
      <c r="AB59" s="158"/>
      <c r="AC59" s="158"/>
      <c r="AD59" s="158"/>
      <c r="AE59" s="158"/>
      <c r="AF59" s="158"/>
      <c r="AG59" s="158"/>
      <c r="AH59" s="158"/>
      <c r="AI59" s="158"/>
    </row>
    <row r="60" spans="2:35" ht="9.9499999999999993" customHeight="1" x14ac:dyDescent="0.2">
      <c r="U60" s="160"/>
      <c r="V60" s="158"/>
      <c r="W60" s="158"/>
      <c r="X60" s="158"/>
      <c r="Y60" s="158"/>
      <c r="Z60" s="158"/>
      <c r="AA60" s="158"/>
      <c r="AB60" s="158"/>
      <c r="AC60" s="158"/>
      <c r="AD60" s="158"/>
      <c r="AE60" s="158"/>
      <c r="AF60" s="158"/>
      <c r="AG60" s="158"/>
      <c r="AH60" s="158"/>
      <c r="AI60" s="158"/>
    </row>
    <row r="61" spans="2:35" ht="15" customHeight="1" x14ac:dyDescent="0.2">
      <c r="B61" s="251" t="s">
        <v>264</v>
      </c>
      <c r="C61" s="252"/>
      <c r="D61" s="252"/>
      <c r="E61" s="252"/>
      <c r="F61" s="252"/>
      <c r="G61" s="252"/>
      <c r="H61" s="252"/>
      <c r="I61" s="252"/>
      <c r="J61" s="252"/>
      <c r="K61" s="252"/>
      <c r="L61" s="252"/>
      <c r="M61" s="252"/>
      <c r="N61" s="253"/>
      <c r="U61" s="256" t="s">
        <v>86</v>
      </c>
      <c r="V61" s="256"/>
      <c r="W61" s="256"/>
      <c r="X61" s="256"/>
      <c r="Y61" s="256"/>
      <c r="Z61" s="256"/>
      <c r="AA61" s="256"/>
      <c r="AB61" s="256"/>
      <c r="AC61" s="256"/>
      <c r="AD61" s="256"/>
      <c r="AE61" s="256"/>
      <c r="AF61" s="256"/>
      <c r="AG61" s="256"/>
      <c r="AH61" s="256"/>
      <c r="AI61" s="256"/>
    </row>
    <row r="62" spans="2:35" ht="5.0999999999999996" customHeight="1" x14ac:dyDescent="0.2">
      <c r="B62" s="15"/>
      <c r="C62" s="4"/>
      <c r="D62" s="4"/>
      <c r="E62" s="4"/>
      <c r="F62" s="4"/>
      <c r="G62" s="4"/>
      <c r="H62" s="4"/>
      <c r="I62" s="4"/>
      <c r="J62" s="4"/>
      <c r="K62" s="4"/>
      <c r="L62" s="4"/>
      <c r="M62" s="4"/>
      <c r="N62" s="16"/>
      <c r="U62" s="158"/>
      <c r="V62" s="158"/>
      <c r="W62" s="158"/>
      <c r="X62" s="158"/>
      <c r="Y62" s="158"/>
      <c r="Z62" s="158"/>
      <c r="AA62" s="158"/>
      <c r="AB62" s="158"/>
      <c r="AC62" s="158"/>
      <c r="AD62" s="158"/>
      <c r="AE62" s="158"/>
      <c r="AF62" s="158"/>
      <c r="AG62" s="158"/>
      <c r="AH62" s="158"/>
      <c r="AI62" s="158"/>
    </row>
    <row r="63" spans="2:35" ht="15" customHeight="1" x14ac:dyDescent="0.2">
      <c r="B63" s="80"/>
      <c r="C63" s="62" t="s">
        <v>83</v>
      </c>
      <c r="D63" s="62"/>
      <c r="E63" s="87"/>
      <c r="F63" s="64" t="s">
        <v>84</v>
      </c>
      <c r="G63" s="62"/>
      <c r="H63" s="62"/>
      <c r="I63" s="62"/>
      <c r="J63" s="66" t="s">
        <v>56</v>
      </c>
      <c r="K63" s="115"/>
      <c r="L63" s="66" t="s">
        <v>57</v>
      </c>
      <c r="M63" s="115"/>
      <c r="N63" s="16"/>
      <c r="U63" s="222" t="s">
        <v>105</v>
      </c>
      <c r="V63" s="222"/>
      <c r="W63" s="222"/>
      <c r="X63" s="222"/>
      <c r="Y63" s="222"/>
      <c r="Z63" s="222"/>
      <c r="AA63" s="222"/>
      <c r="AB63" s="222"/>
      <c r="AC63" s="222"/>
      <c r="AD63" s="222"/>
      <c r="AE63" s="222"/>
      <c r="AF63" s="222"/>
      <c r="AG63" s="158"/>
      <c r="AH63" s="158"/>
      <c r="AI63" s="158"/>
    </row>
    <row r="64" spans="2:35" ht="2.4500000000000002" customHeight="1" x14ac:dyDescent="0.2">
      <c r="B64" s="15"/>
      <c r="C64" s="63"/>
      <c r="D64" s="63"/>
      <c r="E64" s="63"/>
      <c r="F64" s="63"/>
      <c r="G64" s="63"/>
      <c r="H64" s="62"/>
      <c r="I64" s="62"/>
      <c r="J64" s="63"/>
      <c r="K64" s="63"/>
      <c r="L64" s="63"/>
      <c r="M64" s="4"/>
      <c r="N64" s="16"/>
      <c r="U64" s="222"/>
      <c r="V64" s="222"/>
      <c r="W64" s="222"/>
      <c r="X64" s="222"/>
      <c r="Y64" s="222"/>
      <c r="Z64" s="222"/>
      <c r="AA64" s="222"/>
      <c r="AB64" s="222"/>
      <c r="AC64" s="222"/>
      <c r="AD64" s="222"/>
      <c r="AE64" s="222"/>
      <c r="AF64" s="222"/>
      <c r="AG64" s="158"/>
      <c r="AH64" s="158"/>
      <c r="AI64" s="158"/>
    </row>
    <row r="65" spans="2:35" ht="6.75" customHeight="1" x14ac:dyDescent="0.2">
      <c r="B65" s="116"/>
      <c r="C65" s="117"/>
      <c r="D65" s="117"/>
      <c r="E65" s="117"/>
      <c r="F65" s="117"/>
      <c r="G65" s="117"/>
      <c r="H65" s="117"/>
      <c r="I65" s="117"/>
      <c r="J65" s="117"/>
      <c r="K65" s="117"/>
      <c r="L65" s="117"/>
      <c r="M65" s="118"/>
      <c r="N65" s="118"/>
      <c r="U65" s="222"/>
      <c r="V65" s="222"/>
      <c r="W65" s="222"/>
      <c r="X65" s="222"/>
      <c r="Y65" s="222"/>
      <c r="Z65" s="222"/>
      <c r="AA65" s="222"/>
      <c r="AB65" s="222"/>
      <c r="AC65" s="222"/>
      <c r="AD65" s="222"/>
      <c r="AE65" s="222"/>
      <c r="AF65" s="222"/>
      <c r="AG65" s="158"/>
      <c r="AH65" s="158"/>
      <c r="AI65" s="158"/>
    </row>
    <row r="66" spans="2:35" ht="2.4500000000000002" customHeight="1" x14ac:dyDescent="0.2">
      <c r="B66" s="40"/>
      <c r="C66" s="41"/>
      <c r="D66" s="41"/>
      <c r="E66" s="41"/>
      <c r="F66" s="41"/>
      <c r="G66" s="41"/>
      <c r="H66" s="41"/>
      <c r="I66" s="41"/>
      <c r="J66" s="41"/>
      <c r="K66" s="41"/>
      <c r="L66" s="41"/>
      <c r="M66" s="41"/>
      <c r="N66" s="42"/>
      <c r="U66" s="222"/>
      <c r="V66" s="222"/>
      <c r="W66" s="222"/>
      <c r="X66" s="222"/>
      <c r="Y66" s="222"/>
      <c r="Z66" s="222"/>
      <c r="AA66" s="222"/>
      <c r="AB66" s="222"/>
      <c r="AC66" s="222"/>
      <c r="AD66" s="222"/>
      <c r="AE66" s="222"/>
      <c r="AF66" s="222"/>
      <c r="AG66" s="158"/>
      <c r="AH66" s="158"/>
      <c r="AI66" s="158"/>
    </row>
    <row r="67" spans="2:35" ht="15" customHeight="1" x14ac:dyDescent="0.2">
      <c r="B67" s="79"/>
      <c r="C67" s="48"/>
      <c r="D67" s="48"/>
      <c r="E67" s="257" t="e">
        <f>IF(C28="Mor","Far/Medmor","Mor")</f>
        <v>#VALUE!</v>
      </c>
      <c r="F67" s="257"/>
      <c r="G67" s="254" t="s">
        <v>106</v>
      </c>
      <c r="H67" s="254"/>
      <c r="I67" s="254"/>
      <c r="J67" s="254"/>
      <c r="K67" s="254"/>
      <c r="L67" s="254"/>
      <c r="M67" s="254"/>
      <c r="N67" s="96"/>
      <c r="U67" s="222"/>
      <c r="V67" s="222"/>
      <c r="W67" s="222"/>
      <c r="X67" s="222"/>
      <c r="Y67" s="222"/>
      <c r="Z67" s="222"/>
      <c r="AA67" s="222"/>
      <c r="AB67" s="222"/>
      <c r="AC67" s="222"/>
      <c r="AD67" s="222"/>
      <c r="AE67" s="222"/>
      <c r="AF67" s="222"/>
      <c r="AG67" s="158"/>
      <c r="AH67" s="158"/>
      <c r="AI67" s="158"/>
    </row>
    <row r="68" spans="2:35" ht="6.75" customHeight="1" x14ac:dyDescent="0.2">
      <c r="B68" s="15"/>
      <c r="C68" s="4"/>
      <c r="D68" s="4"/>
      <c r="E68" s="4"/>
      <c r="F68" s="4"/>
      <c r="G68" s="4"/>
      <c r="H68" s="4"/>
      <c r="I68" s="4"/>
      <c r="J68" s="4"/>
      <c r="K68" s="4"/>
      <c r="L68" s="4"/>
      <c r="M68" s="4"/>
      <c r="N68" s="16"/>
      <c r="U68" s="164"/>
      <c r="V68" s="164"/>
      <c r="W68" s="158"/>
      <c r="X68" s="158"/>
      <c r="Y68" s="158"/>
      <c r="Z68" s="158"/>
      <c r="AA68" s="158"/>
      <c r="AB68" s="158"/>
      <c r="AC68" s="158"/>
      <c r="AD68" s="158"/>
      <c r="AE68" s="158"/>
      <c r="AF68" s="158"/>
      <c r="AG68" s="158"/>
      <c r="AH68" s="158"/>
      <c r="AI68" s="158"/>
    </row>
    <row r="69" spans="2:35" ht="15" customHeight="1" x14ac:dyDescent="0.2">
      <c r="B69" s="80"/>
      <c r="C69" s="62"/>
      <c r="D69" s="62"/>
      <c r="E69" s="87"/>
      <c r="F69" s="64" t="s">
        <v>85</v>
      </c>
      <c r="G69" s="62"/>
      <c r="H69" s="62" t="s">
        <v>82</v>
      </c>
      <c r="I69" s="62"/>
      <c r="J69" s="66" t="s">
        <v>56</v>
      </c>
      <c r="K69" s="115"/>
      <c r="L69" s="66" t="s">
        <v>57</v>
      </c>
      <c r="M69" s="115" t="str">
        <f>IF(C69&gt;0,K69+(C69*7)-1,"")</f>
        <v/>
      </c>
      <c r="N69" s="16"/>
      <c r="U69" s="158"/>
      <c r="V69" s="158"/>
      <c r="W69" s="158"/>
      <c r="X69" s="158"/>
      <c r="Y69" s="158"/>
      <c r="Z69" s="158"/>
      <c r="AA69" s="158"/>
      <c r="AB69" s="158"/>
      <c r="AC69" s="158"/>
      <c r="AD69" s="158"/>
      <c r="AE69" s="158"/>
      <c r="AF69" s="158"/>
      <c r="AG69" s="158"/>
      <c r="AH69" s="158"/>
      <c r="AI69" s="158"/>
    </row>
    <row r="70" spans="2:35" ht="5.0999999999999996" customHeight="1" x14ac:dyDescent="0.2">
      <c r="B70" s="57"/>
      <c r="C70" s="58"/>
      <c r="D70" s="58"/>
      <c r="E70" s="58"/>
      <c r="F70" s="58"/>
      <c r="G70" s="58"/>
      <c r="H70" s="58"/>
      <c r="I70" s="58"/>
      <c r="J70" s="58"/>
      <c r="K70" s="58"/>
      <c r="L70" s="58"/>
      <c r="M70" s="58"/>
      <c r="N70" s="59"/>
      <c r="U70" s="158"/>
      <c r="V70" s="158"/>
      <c r="W70" s="158"/>
      <c r="X70" s="158"/>
      <c r="Y70" s="158"/>
      <c r="Z70" s="158"/>
      <c r="AA70" s="158"/>
      <c r="AB70" s="158"/>
      <c r="AC70" s="158"/>
      <c r="AD70" s="158"/>
      <c r="AE70" s="158"/>
      <c r="AF70" s="158"/>
      <c r="AG70" s="158"/>
      <c r="AH70" s="158"/>
      <c r="AI70" s="158"/>
    </row>
    <row r="71" spans="2:35" ht="9.9499999999999993" customHeight="1" x14ac:dyDescent="0.2">
      <c r="U71" s="160"/>
      <c r="V71" s="158"/>
      <c r="W71" s="158"/>
      <c r="X71" s="158"/>
      <c r="Y71" s="158"/>
      <c r="Z71" s="158"/>
      <c r="AA71" s="158"/>
      <c r="AB71" s="158"/>
      <c r="AC71" s="158"/>
      <c r="AD71" s="158"/>
      <c r="AE71" s="158"/>
      <c r="AF71" s="158"/>
      <c r="AG71" s="158"/>
      <c r="AH71" s="158"/>
      <c r="AI71" s="158"/>
    </row>
    <row r="72" spans="2:35" ht="5.0999999999999996" customHeight="1" x14ac:dyDescent="0.2">
      <c r="B72" s="240" t="s">
        <v>276</v>
      </c>
      <c r="C72" s="241"/>
      <c r="D72" s="241"/>
      <c r="E72" s="241"/>
      <c r="F72" s="241"/>
      <c r="G72" s="241"/>
      <c r="H72" s="241"/>
      <c r="I72" s="241"/>
      <c r="J72" s="241"/>
      <c r="K72" s="241"/>
      <c r="L72" s="241"/>
      <c r="M72" s="241"/>
      <c r="N72" s="242"/>
      <c r="U72" s="158"/>
      <c r="V72" s="158"/>
      <c r="W72" s="158"/>
      <c r="X72" s="158"/>
      <c r="Y72" s="158"/>
      <c r="Z72" s="158"/>
      <c r="AA72" s="158"/>
      <c r="AB72" s="158"/>
      <c r="AC72" s="158"/>
      <c r="AD72" s="158"/>
      <c r="AE72" s="158"/>
      <c r="AF72" s="158"/>
      <c r="AG72" s="158"/>
      <c r="AH72" s="158"/>
      <c r="AI72" s="158"/>
    </row>
    <row r="73" spans="2:35" ht="21.75" customHeight="1" x14ac:dyDescent="0.2">
      <c r="B73" s="243"/>
      <c r="C73" s="244"/>
      <c r="D73" s="244"/>
      <c r="E73" s="244"/>
      <c r="F73" s="244"/>
      <c r="G73" s="244"/>
      <c r="H73" s="244"/>
      <c r="I73" s="244"/>
      <c r="J73" s="244"/>
      <c r="K73" s="244"/>
      <c r="L73" s="244"/>
      <c r="M73" s="244"/>
      <c r="N73" s="245"/>
      <c r="U73" s="158"/>
      <c r="V73" s="158"/>
      <c r="W73" s="158"/>
      <c r="X73" s="158"/>
      <c r="Y73" s="158"/>
      <c r="Z73" s="158"/>
      <c r="AA73" s="158"/>
      <c r="AB73" s="158"/>
      <c r="AC73" s="158"/>
      <c r="AD73" s="158"/>
      <c r="AE73" s="158"/>
      <c r="AF73" s="158"/>
      <c r="AG73" s="158"/>
      <c r="AH73" s="158"/>
      <c r="AI73" s="158"/>
    </row>
    <row r="74" spans="2:35" ht="5.0999999999999996" customHeight="1" x14ac:dyDescent="0.2">
      <c r="B74" s="243"/>
      <c r="C74" s="244"/>
      <c r="D74" s="244"/>
      <c r="E74" s="244"/>
      <c r="F74" s="244"/>
      <c r="G74" s="244"/>
      <c r="H74" s="244"/>
      <c r="I74" s="244"/>
      <c r="J74" s="244"/>
      <c r="K74" s="244"/>
      <c r="L74" s="244"/>
      <c r="M74" s="244"/>
      <c r="N74" s="245"/>
      <c r="U74" s="165"/>
      <c r="V74" s="165"/>
      <c r="W74" s="158"/>
      <c r="X74" s="158"/>
      <c r="Y74" s="158"/>
      <c r="Z74" s="158"/>
      <c r="AA74" s="158"/>
      <c r="AB74" s="158"/>
      <c r="AC74" s="158"/>
      <c r="AD74" s="158"/>
      <c r="AE74" s="158"/>
      <c r="AF74" s="158"/>
      <c r="AG74" s="158"/>
      <c r="AH74" s="158"/>
      <c r="AI74" s="158"/>
    </row>
    <row r="75" spans="2:35" ht="6" customHeight="1" x14ac:dyDescent="0.2">
      <c r="B75" s="243"/>
      <c r="C75" s="244"/>
      <c r="D75" s="244"/>
      <c r="E75" s="244"/>
      <c r="F75" s="244"/>
      <c r="G75" s="244"/>
      <c r="H75" s="244"/>
      <c r="I75" s="244"/>
      <c r="J75" s="244"/>
      <c r="K75" s="244"/>
      <c r="L75" s="244"/>
      <c r="M75" s="244"/>
      <c r="N75" s="245"/>
      <c r="U75" s="165"/>
      <c r="V75" s="165"/>
      <c r="W75" s="158"/>
      <c r="X75" s="158"/>
      <c r="Y75" s="158"/>
      <c r="Z75" s="158"/>
      <c r="AA75" s="158"/>
      <c r="AB75" s="158"/>
      <c r="AC75" s="158"/>
      <c r="AD75" s="158"/>
      <c r="AE75" s="158"/>
      <c r="AF75" s="158"/>
      <c r="AG75" s="158"/>
      <c r="AH75" s="158"/>
      <c r="AI75" s="158"/>
    </row>
    <row r="76" spans="2:35" x14ac:dyDescent="0.2">
      <c r="B76" s="243"/>
      <c r="C76" s="244"/>
      <c r="D76" s="244"/>
      <c r="E76" s="244"/>
      <c r="F76" s="244"/>
      <c r="G76" s="244"/>
      <c r="H76" s="244"/>
      <c r="I76" s="244"/>
      <c r="J76" s="244"/>
      <c r="K76" s="244"/>
      <c r="L76" s="244"/>
      <c r="M76" s="244"/>
      <c r="N76" s="245"/>
      <c r="U76" s="158"/>
      <c r="V76" s="158"/>
      <c r="W76" s="158"/>
      <c r="X76" s="158"/>
      <c r="Y76" s="158"/>
      <c r="Z76" s="158"/>
      <c r="AA76" s="158"/>
      <c r="AB76" s="158"/>
      <c r="AC76" s="158"/>
      <c r="AD76" s="158"/>
      <c r="AE76" s="158"/>
      <c r="AF76" s="158"/>
      <c r="AG76" s="158"/>
      <c r="AH76" s="158"/>
      <c r="AI76" s="158"/>
    </row>
    <row r="77" spans="2:35" x14ac:dyDescent="0.2">
      <c r="B77" s="243"/>
      <c r="C77" s="244"/>
      <c r="D77" s="244"/>
      <c r="E77" s="244"/>
      <c r="F77" s="244"/>
      <c r="G77" s="244"/>
      <c r="H77" s="244"/>
      <c r="I77" s="244"/>
      <c r="J77" s="244"/>
      <c r="K77" s="244"/>
      <c r="L77" s="244"/>
      <c r="M77" s="244"/>
      <c r="N77" s="245"/>
      <c r="U77" s="158"/>
      <c r="V77" s="158"/>
      <c r="W77" s="158"/>
      <c r="X77" s="158"/>
      <c r="Y77" s="158"/>
      <c r="Z77" s="158"/>
      <c r="AA77" s="158"/>
      <c r="AB77" s="158"/>
      <c r="AC77" s="158"/>
      <c r="AD77" s="158"/>
      <c r="AE77" s="158"/>
      <c r="AF77" s="158"/>
      <c r="AG77" s="158"/>
      <c r="AH77" s="158"/>
      <c r="AI77" s="158"/>
    </row>
    <row r="78" spans="2:35" x14ac:dyDescent="0.2">
      <c r="B78" s="246"/>
      <c r="C78" s="247"/>
      <c r="D78" s="247"/>
      <c r="E78" s="247"/>
      <c r="F78" s="247"/>
      <c r="G78" s="247"/>
      <c r="H78" s="247"/>
      <c r="I78" s="247"/>
      <c r="J78" s="247"/>
      <c r="K78" s="247"/>
      <c r="L78" s="247"/>
      <c r="M78" s="247"/>
      <c r="N78" s="248"/>
      <c r="U78" s="158"/>
      <c r="V78" s="158"/>
      <c r="W78" s="158"/>
      <c r="X78" s="158"/>
      <c r="Y78" s="158"/>
      <c r="Z78" s="158"/>
      <c r="AA78" s="158"/>
      <c r="AB78" s="158"/>
      <c r="AC78" s="158"/>
      <c r="AD78" s="158"/>
      <c r="AE78" s="158"/>
      <c r="AF78" s="158"/>
      <c r="AG78" s="158"/>
      <c r="AH78" s="158"/>
      <c r="AI78" s="158"/>
    </row>
    <row r="79" spans="2:35" ht="8.25" customHeight="1" x14ac:dyDescent="0.2">
      <c r="U79" s="158"/>
      <c r="V79" s="158"/>
      <c r="W79" s="158"/>
      <c r="X79" s="158"/>
      <c r="Y79" s="158"/>
      <c r="Z79" s="158"/>
      <c r="AA79" s="158"/>
      <c r="AB79" s="158"/>
      <c r="AC79" s="158"/>
      <c r="AD79" s="158"/>
      <c r="AE79" s="158"/>
      <c r="AF79" s="158"/>
      <c r="AG79" s="158"/>
      <c r="AH79" s="158"/>
      <c r="AI79" s="158"/>
    </row>
    <row r="80" spans="2:35" x14ac:dyDescent="0.2">
      <c r="B80" s="187" t="s">
        <v>74</v>
      </c>
      <c r="C80" s="187"/>
      <c r="D80" s="187"/>
      <c r="E80" s="187"/>
      <c r="F80" s="187"/>
      <c r="G80" s="187"/>
      <c r="H80" s="187"/>
      <c r="I80" s="187"/>
      <c r="J80" s="187"/>
      <c r="K80" s="187"/>
      <c r="L80" s="187"/>
      <c r="M80" s="187"/>
      <c r="N80" s="187"/>
      <c r="U80" s="158"/>
      <c r="V80" s="158"/>
      <c r="W80" s="158"/>
      <c r="X80" s="158"/>
      <c r="Y80" s="158"/>
      <c r="Z80" s="158"/>
      <c r="AA80" s="158"/>
      <c r="AB80" s="158"/>
      <c r="AC80" s="158"/>
      <c r="AD80" s="158"/>
      <c r="AE80" s="158"/>
      <c r="AF80" s="158"/>
      <c r="AG80" s="158"/>
      <c r="AH80" s="158"/>
      <c r="AI80" s="158"/>
    </row>
    <row r="81" spans="1:35" x14ac:dyDescent="0.2">
      <c r="B81" s="187"/>
      <c r="C81" s="187"/>
      <c r="D81" s="187"/>
      <c r="E81" s="187"/>
      <c r="F81" s="187"/>
      <c r="G81" s="187"/>
      <c r="H81" s="187"/>
      <c r="I81" s="187"/>
      <c r="J81" s="187"/>
      <c r="K81" s="187"/>
      <c r="L81" s="187"/>
      <c r="M81" s="187"/>
      <c r="N81" s="187"/>
      <c r="U81" s="160" t="s">
        <v>94</v>
      </c>
      <c r="V81" s="160"/>
      <c r="W81" s="160"/>
      <c r="X81" s="160"/>
      <c r="Y81" s="160"/>
      <c r="Z81" s="160"/>
      <c r="AA81" s="160"/>
      <c r="AB81" s="160"/>
      <c r="AC81" s="160"/>
      <c r="AD81" s="158"/>
      <c r="AE81" s="158"/>
      <c r="AF81" s="158"/>
      <c r="AG81" s="158"/>
      <c r="AH81" s="158"/>
      <c r="AI81" s="158"/>
    </row>
    <row r="82" spans="1:35" ht="14.25" x14ac:dyDescent="0.2">
      <c r="L82" s="94"/>
      <c r="M82" s="93"/>
      <c r="N82" s="93"/>
      <c r="U82" s="160"/>
      <c r="V82" s="160"/>
      <c r="W82" s="160"/>
      <c r="X82" s="160"/>
      <c r="Y82" s="160"/>
      <c r="Z82" s="160"/>
      <c r="AA82" s="160"/>
      <c r="AB82" s="160"/>
      <c r="AC82" s="160"/>
      <c r="AD82" s="158"/>
      <c r="AE82" s="158"/>
      <c r="AF82" s="158"/>
      <c r="AG82" s="158"/>
      <c r="AH82" s="158"/>
      <c r="AI82" s="158"/>
    </row>
    <row r="83" spans="1:35" x14ac:dyDescent="0.2">
      <c r="B83" s="18"/>
      <c r="C83" s="18"/>
      <c r="D83" s="18"/>
      <c r="E83" s="18"/>
      <c r="F83" s="18"/>
      <c r="G83" s="18"/>
      <c r="H83" s="18"/>
      <c r="I83" s="18"/>
      <c r="M83" s="18"/>
      <c r="N83" s="18"/>
      <c r="U83" s="160" t="s">
        <v>93</v>
      </c>
      <c r="V83" s="160"/>
      <c r="W83" s="160"/>
      <c r="X83" s="160"/>
      <c r="Y83" s="160"/>
      <c r="Z83" s="160"/>
      <c r="AA83" s="160"/>
      <c r="AB83" s="160"/>
      <c r="AC83" s="160"/>
      <c r="AD83" s="158"/>
      <c r="AE83" s="158"/>
      <c r="AF83" s="158"/>
      <c r="AG83" s="158"/>
      <c r="AH83" s="158"/>
      <c r="AI83" s="158"/>
    </row>
    <row r="84" spans="1:35" x14ac:dyDescent="0.2">
      <c r="B84" s="250"/>
      <c r="C84" s="250"/>
      <c r="D84" s="250"/>
      <c r="E84" s="250"/>
      <c r="F84" s="250"/>
      <c r="I84" s="250"/>
      <c r="J84" s="250"/>
      <c r="K84" s="250"/>
      <c r="L84" s="250"/>
      <c r="M84" s="250"/>
      <c r="N84" s="250"/>
      <c r="U84" s="160" t="s">
        <v>95</v>
      </c>
      <c r="V84" s="160"/>
      <c r="W84" s="160"/>
      <c r="X84" s="160"/>
      <c r="Y84" s="160"/>
      <c r="Z84" s="160"/>
      <c r="AA84" s="160"/>
      <c r="AB84" s="160"/>
      <c r="AC84" s="160"/>
      <c r="AD84" s="158"/>
      <c r="AE84" s="158"/>
      <c r="AF84" s="158"/>
      <c r="AG84" s="158"/>
      <c r="AH84" s="158"/>
      <c r="AI84" s="158"/>
    </row>
    <row r="85" spans="1:35" ht="14.25" x14ac:dyDescent="0.2">
      <c r="B85" s="249" t="s">
        <v>120</v>
      </c>
      <c r="C85" s="249"/>
      <c r="D85" s="249"/>
      <c r="E85" s="249"/>
      <c r="F85" s="249"/>
      <c r="G85" s="119"/>
      <c r="H85" s="119"/>
      <c r="I85" s="249" t="s">
        <v>121</v>
      </c>
      <c r="J85" s="249"/>
      <c r="K85" s="249"/>
      <c r="L85" s="249"/>
      <c r="M85" s="249"/>
      <c r="N85" s="249"/>
      <c r="U85" s="158"/>
      <c r="V85" s="158"/>
      <c r="W85" s="158"/>
      <c r="X85" s="158"/>
      <c r="Y85" s="158"/>
      <c r="Z85" s="158"/>
      <c r="AA85" s="158"/>
      <c r="AB85" s="158"/>
      <c r="AC85" s="158"/>
      <c r="AD85" s="158"/>
      <c r="AE85" s="158"/>
      <c r="AF85" s="158"/>
      <c r="AG85" s="158"/>
      <c r="AH85" s="158"/>
      <c r="AI85" s="158"/>
    </row>
    <row r="86" spans="1:35" ht="9.75" customHeight="1" x14ac:dyDescent="0.2">
      <c r="A86" s="1"/>
      <c r="U86" s="158"/>
      <c r="V86" s="158"/>
      <c r="W86" s="158"/>
      <c r="X86" s="158"/>
      <c r="Y86" s="158"/>
      <c r="Z86" s="158"/>
      <c r="AA86" s="158"/>
      <c r="AB86" s="158"/>
      <c r="AC86" s="158"/>
      <c r="AD86" s="158"/>
      <c r="AE86" s="158"/>
      <c r="AF86" s="158"/>
      <c r="AG86" s="158"/>
      <c r="AH86" s="158"/>
      <c r="AI86" s="158"/>
    </row>
    <row r="87" spans="1:35" ht="12.75" customHeight="1" x14ac:dyDescent="0.2">
      <c r="A87" s="1"/>
      <c r="U87" s="158"/>
      <c r="V87" s="158"/>
      <c r="W87" s="158"/>
      <c r="X87" s="158"/>
      <c r="Y87" s="158"/>
      <c r="Z87" s="158"/>
      <c r="AA87" s="158"/>
      <c r="AB87" s="158"/>
      <c r="AC87" s="158"/>
      <c r="AD87" s="158"/>
      <c r="AE87" s="158"/>
      <c r="AF87" s="158"/>
      <c r="AG87" s="158"/>
      <c r="AH87" s="158"/>
      <c r="AI87" s="158"/>
    </row>
    <row r="88" spans="1:35" x14ac:dyDescent="0.2">
      <c r="B88" s="188" t="s">
        <v>278</v>
      </c>
      <c r="C88" s="188"/>
      <c r="D88" s="188"/>
      <c r="E88" s="188"/>
      <c r="F88" s="188"/>
      <c r="G88" s="188"/>
      <c r="H88" s="188"/>
      <c r="I88" s="188"/>
      <c r="J88" s="188"/>
      <c r="K88" s="188"/>
      <c r="L88" s="188"/>
      <c r="M88" s="188"/>
      <c r="N88" s="188"/>
      <c r="U88" s="158"/>
      <c r="V88" s="158"/>
      <c r="W88" s="158"/>
      <c r="X88" s="158"/>
      <c r="Y88" s="158"/>
      <c r="Z88" s="158"/>
      <c r="AA88" s="158"/>
      <c r="AB88" s="158"/>
      <c r="AC88" s="158"/>
      <c r="AD88" s="158"/>
      <c r="AE88" s="158"/>
      <c r="AF88" s="158"/>
      <c r="AG88" s="158"/>
      <c r="AH88" s="158"/>
      <c r="AI88" s="158"/>
    </row>
    <row r="89" spans="1:35" x14ac:dyDescent="0.2">
      <c r="B89" s="189" t="e">
        <f>' område niveau 3'!G1</f>
        <v>#N/A</v>
      </c>
      <c r="C89" s="189"/>
      <c r="D89" s="189"/>
      <c r="E89" s="189"/>
      <c r="F89" s="189"/>
      <c r="G89" s="189"/>
      <c r="H89" s="189"/>
      <c r="I89" s="189"/>
      <c r="J89" s="189"/>
      <c r="K89" s="189"/>
      <c r="L89" s="189"/>
      <c r="M89" s="189"/>
      <c r="U89" s="158"/>
      <c r="V89" s="158"/>
      <c r="W89" s="158"/>
      <c r="X89" s="158"/>
      <c r="Y89" s="158"/>
      <c r="Z89" s="158"/>
      <c r="AA89" s="158"/>
      <c r="AB89" s="158"/>
      <c r="AC89" s="158"/>
      <c r="AD89" s="158"/>
      <c r="AE89" s="158"/>
      <c r="AF89" s="158"/>
      <c r="AG89" s="158"/>
      <c r="AH89" s="158"/>
      <c r="AI89" s="158"/>
    </row>
    <row r="90" spans="1:35" x14ac:dyDescent="0.2">
      <c r="Q90" s="1" t="s">
        <v>102</v>
      </c>
      <c r="R90" s="1" t="s">
        <v>79</v>
      </c>
      <c r="U90" s="158"/>
      <c r="V90" s="158"/>
      <c r="W90" s="158"/>
      <c r="X90" s="158"/>
      <c r="Y90" s="158"/>
      <c r="Z90" s="158"/>
      <c r="AA90" s="158"/>
      <c r="AB90" s="158"/>
      <c r="AC90" s="158"/>
      <c r="AD90" s="158"/>
      <c r="AE90" s="158"/>
      <c r="AF90" s="158"/>
      <c r="AG90" s="158"/>
      <c r="AH90" s="158"/>
      <c r="AI90" s="158"/>
    </row>
    <row r="91" spans="1:35" x14ac:dyDescent="0.2">
      <c r="Q91" s="1" t="s">
        <v>122</v>
      </c>
      <c r="R91">
        <v>2022</v>
      </c>
      <c r="S91">
        <v>2023</v>
      </c>
      <c r="V91" s="50">
        <v>42719</v>
      </c>
    </row>
    <row r="92" spans="1:35" ht="14.25" x14ac:dyDescent="0.2">
      <c r="O92" s="25"/>
      <c r="P92" s="25"/>
      <c r="Q92" s="50">
        <v>44197</v>
      </c>
      <c r="R92" s="50">
        <v>44562</v>
      </c>
      <c r="S92" s="50">
        <v>44927</v>
      </c>
      <c r="T92" t="s">
        <v>266</v>
      </c>
      <c r="V92" s="50">
        <v>42732</v>
      </c>
    </row>
    <row r="93" spans="1:35" ht="14.25" x14ac:dyDescent="0.2">
      <c r="O93" s="25"/>
      <c r="P93" s="25"/>
      <c r="Q93" s="50">
        <v>44287</v>
      </c>
      <c r="R93" s="50">
        <v>44665</v>
      </c>
      <c r="S93" s="50">
        <v>45022</v>
      </c>
      <c r="T93" t="s">
        <v>267</v>
      </c>
      <c r="V93">
        <f>V92-V91</f>
        <v>13</v>
      </c>
      <c r="W93">
        <f>NETWORKDAYS(V91,V92,Q92:S100)</f>
        <v>10</v>
      </c>
    </row>
    <row r="94" spans="1:35" x14ac:dyDescent="0.2">
      <c r="O94" s="23"/>
      <c r="P94" s="23"/>
      <c r="Q94" s="50">
        <v>44288</v>
      </c>
      <c r="R94" s="50">
        <v>44666</v>
      </c>
      <c r="S94" s="50">
        <v>45023</v>
      </c>
      <c r="T94" t="s">
        <v>268</v>
      </c>
    </row>
    <row r="95" spans="1:35" x14ac:dyDescent="0.2">
      <c r="O95" s="23"/>
      <c r="P95" s="23"/>
      <c r="Q95" s="50">
        <v>44291</v>
      </c>
      <c r="R95" s="50">
        <v>44669</v>
      </c>
      <c r="S95" s="50">
        <v>45026</v>
      </c>
      <c r="T95" t="s">
        <v>269</v>
      </c>
    </row>
    <row r="96" spans="1:35" ht="15" x14ac:dyDescent="0.2">
      <c r="B96" s="185" t="s">
        <v>251</v>
      </c>
      <c r="C96" s="185"/>
      <c r="D96" s="185"/>
      <c r="E96" s="185"/>
      <c r="F96" s="185"/>
      <c r="G96" s="185"/>
      <c r="H96" s="185"/>
      <c r="I96" s="185"/>
      <c r="J96" s="185"/>
      <c r="K96" s="185"/>
      <c r="L96" s="185"/>
      <c r="M96" s="185"/>
      <c r="O96" s="23"/>
      <c r="P96" s="23"/>
      <c r="Q96" s="50">
        <v>44316</v>
      </c>
      <c r="R96" s="50">
        <v>44694</v>
      </c>
      <c r="S96" s="50">
        <v>45051</v>
      </c>
      <c r="T96" t="s">
        <v>270</v>
      </c>
    </row>
    <row r="97" spans="2:27" ht="15" x14ac:dyDescent="0.2">
      <c r="B97" s="166"/>
      <c r="Q97" s="50">
        <v>44329</v>
      </c>
      <c r="R97" s="50">
        <v>44707</v>
      </c>
      <c r="S97" s="50">
        <v>45064</v>
      </c>
      <c r="T97" t="s">
        <v>271</v>
      </c>
    </row>
    <row r="98" spans="2:27" x14ac:dyDescent="0.2">
      <c r="B98" s="186" t="s">
        <v>252</v>
      </c>
      <c r="C98" s="186"/>
      <c r="D98" s="186"/>
      <c r="E98" s="186"/>
      <c r="F98" s="186"/>
      <c r="G98" s="186"/>
      <c r="H98" s="186"/>
      <c r="I98" s="186"/>
      <c r="J98" s="186"/>
      <c r="K98" s="186"/>
      <c r="L98" s="186"/>
      <c r="M98" s="186"/>
      <c r="O98" s="1"/>
      <c r="P98" s="1"/>
      <c r="Q98" s="50">
        <v>44340</v>
      </c>
      <c r="R98" s="50">
        <v>44718</v>
      </c>
      <c r="S98" s="50">
        <v>45075</v>
      </c>
      <c r="T98" t="s">
        <v>272</v>
      </c>
    </row>
    <row r="99" spans="2:27" x14ac:dyDescent="0.2">
      <c r="B99" s="186"/>
      <c r="C99" s="186"/>
      <c r="D99" s="186"/>
      <c r="E99" s="186"/>
      <c r="F99" s="186"/>
      <c r="G99" s="186"/>
      <c r="H99" s="186"/>
      <c r="I99" s="186"/>
      <c r="J99" s="186"/>
      <c r="K99" s="186"/>
      <c r="L99" s="186"/>
      <c r="M99" s="186"/>
      <c r="O99" s="1"/>
      <c r="P99" s="1"/>
      <c r="Q99" s="50">
        <v>44555</v>
      </c>
      <c r="R99" s="50">
        <v>44920</v>
      </c>
      <c r="S99" s="50">
        <v>45285</v>
      </c>
      <c r="T99" t="s">
        <v>273</v>
      </c>
    </row>
    <row r="100" spans="2:27" x14ac:dyDescent="0.2">
      <c r="Q100" s="50">
        <v>44556</v>
      </c>
      <c r="R100" s="50">
        <v>44921</v>
      </c>
      <c r="S100" s="50">
        <v>45286</v>
      </c>
      <c r="T100" t="s">
        <v>274</v>
      </c>
    </row>
    <row r="101" spans="2:27" ht="6.75" customHeight="1" x14ac:dyDescent="0.2"/>
    <row r="102" spans="2:27" ht="15" customHeight="1" x14ac:dyDescent="0.2">
      <c r="B102" s="186" t="s">
        <v>253</v>
      </c>
      <c r="C102" s="186"/>
      <c r="D102" s="186"/>
      <c r="E102" s="186"/>
      <c r="F102" s="186"/>
      <c r="G102" s="186"/>
      <c r="H102" s="186"/>
      <c r="I102" s="186"/>
      <c r="J102" s="186"/>
      <c r="K102" s="186"/>
      <c r="L102" s="186"/>
      <c r="M102" s="186"/>
      <c r="Q102" t="s">
        <v>275</v>
      </c>
    </row>
    <row r="103" spans="2:27" ht="15" customHeight="1" x14ac:dyDescent="0.2">
      <c r="B103" s="186"/>
      <c r="C103" s="186"/>
      <c r="D103" s="186"/>
      <c r="E103" s="186"/>
      <c r="F103" s="186"/>
      <c r="G103" s="186"/>
      <c r="H103" s="186"/>
      <c r="I103" s="186"/>
      <c r="J103" s="186"/>
      <c r="K103" s="186"/>
      <c r="L103" s="186"/>
      <c r="M103" s="186"/>
      <c r="Q103" t="s">
        <v>277</v>
      </c>
      <c r="W103" s="1">
        <v>0</v>
      </c>
      <c r="X103" s="1">
        <v>2</v>
      </c>
      <c r="Y103" s="1">
        <v>4</v>
      </c>
      <c r="Z103" s="1">
        <v>6</v>
      </c>
      <c r="AA103" s="1"/>
    </row>
    <row r="104" spans="2:27" ht="15" x14ac:dyDescent="0.2">
      <c r="B104" s="186" t="s">
        <v>254</v>
      </c>
      <c r="C104" s="186"/>
      <c r="D104" s="186"/>
      <c r="E104" s="186"/>
      <c r="F104" s="186"/>
      <c r="G104" s="186"/>
      <c r="H104" s="186"/>
      <c r="I104" s="186"/>
      <c r="J104" s="186"/>
      <c r="K104" s="186"/>
      <c r="L104" s="186"/>
      <c r="M104" s="186"/>
      <c r="Q104" t="s">
        <v>60</v>
      </c>
    </row>
    <row r="105" spans="2:27" ht="15" x14ac:dyDescent="0.2">
      <c r="B105" s="166"/>
      <c r="Q105" t="s">
        <v>61</v>
      </c>
    </row>
    <row r="106" spans="2:27" ht="15" x14ac:dyDescent="0.2">
      <c r="B106" s="167" t="s">
        <v>38</v>
      </c>
    </row>
    <row r="107" spans="2:27" ht="15" customHeight="1" x14ac:dyDescent="0.2">
      <c r="B107" s="168" t="s">
        <v>255</v>
      </c>
      <c r="C107" s="186" t="s">
        <v>260</v>
      </c>
      <c r="D107" s="186"/>
      <c r="E107" s="186"/>
      <c r="F107" s="186"/>
      <c r="G107" s="186"/>
      <c r="H107" s="186"/>
      <c r="I107" s="186"/>
      <c r="J107" s="186"/>
      <c r="K107" s="186"/>
      <c r="L107" s="186"/>
      <c r="M107" s="186"/>
      <c r="Q107" t="s">
        <v>59</v>
      </c>
    </row>
    <row r="108" spans="2:27" x14ac:dyDescent="0.2">
      <c r="C108" s="186"/>
      <c r="D108" s="186"/>
      <c r="E108" s="186"/>
      <c r="F108" s="186"/>
      <c r="G108" s="186"/>
      <c r="H108" s="186"/>
      <c r="I108" s="186"/>
      <c r="J108" s="186"/>
      <c r="K108" s="186"/>
      <c r="L108" s="186"/>
      <c r="M108" s="186"/>
      <c r="Q108" t="s">
        <v>275</v>
      </c>
    </row>
    <row r="109" spans="2:27" ht="15" x14ac:dyDescent="0.2">
      <c r="B109" s="169"/>
      <c r="C109" s="186"/>
      <c r="D109" s="186"/>
      <c r="E109" s="186"/>
      <c r="F109" s="186"/>
      <c r="G109" s="186"/>
      <c r="H109" s="186"/>
      <c r="I109" s="186"/>
      <c r="J109" s="186"/>
      <c r="K109" s="186"/>
      <c r="L109" s="186"/>
      <c r="M109" s="186"/>
      <c r="Q109" t="s">
        <v>277</v>
      </c>
    </row>
    <row r="110" spans="2:27" ht="15" x14ac:dyDescent="0.2">
      <c r="B110" s="169"/>
      <c r="Q110" t="s">
        <v>60</v>
      </c>
    </row>
    <row r="111" spans="2:27" ht="7.5" customHeight="1" x14ac:dyDescent="0.2">
      <c r="B111" s="166"/>
      <c r="Q111" t="s">
        <v>61</v>
      </c>
    </row>
    <row r="112" spans="2:27" ht="15" customHeight="1" x14ac:dyDescent="0.2">
      <c r="B112" s="168" t="s">
        <v>256</v>
      </c>
      <c r="C112" s="190" t="s">
        <v>261</v>
      </c>
      <c r="D112" s="190"/>
      <c r="E112" s="190"/>
      <c r="F112" s="190"/>
      <c r="G112" s="190"/>
      <c r="H112" s="190"/>
      <c r="I112" s="190"/>
      <c r="J112" s="190"/>
      <c r="K112" s="190"/>
      <c r="L112" s="190"/>
      <c r="M112" s="190"/>
      <c r="Q112" t="s">
        <v>80</v>
      </c>
    </row>
    <row r="113" spans="2:17" ht="15" x14ac:dyDescent="0.2">
      <c r="B113" s="169"/>
      <c r="C113" s="190"/>
      <c r="D113" s="190"/>
      <c r="E113" s="190"/>
      <c r="F113" s="190"/>
      <c r="G113" s="190"/>
      <c r="H113" s="190"/>
      <c r="I113" s="190"/>
      <c r="J113" s="190"/>
      <c r="K113" s="190"/>
      <c r="L113" s="190"/>
      <c r="M113" s="190"/>
      <c r="Q113" t="s">
        <v>81</v>
      </c>
    </row>
    <row r="114" spans="2:17" ht="15" x14ac:dyDescent="0.2">
      <c r="B114" s="169"/>
      <c r="C114" s="190"/>
      <c r="D114" s="190"/>
      <c r="E114" s="190"/>
      <c r="F114" s="190"/>
      <c r="G114" s="190"/>
      <c r="H114" s="190"/>
      <c r="I114" s="190"/>
      <c r="J114" s="190"/>
      <c r="K114" s="190"/>
      <c r="L114" s="190"/>
      <c r="M114" s="190"/>
    </row>
    <row r="115" spans="2:17" ht="15" x14ac:dyDescent="0.2">
      <c r="B115" s="169"/>
    </row>
    <row r="116" spans="2:17" ht="7.5" customHeight="1" x14ac:dyDescent="0.2">
      <c r="B116" s="168"/>
    </row>
    <row r="117" spans="2:17" ht="15" customHeight="1" x14ac:dyDescent="0.2">
      <c r="B117" s="168" t="s">
        <v>257</v>
      </c>
      <c r="C117" s="186" t="s">
        <v>46</v>
      </c>
      <c r="D117" s="186"/>
      <c r="E117" s="186"/>
      <c r="F117" s="186"/>
      <c r="G117" s="186"/>
      <c r="H117" s="186"/>
      <c r="I117" s="186"/>
      <c r="J117" s="186"/>
      <c r="K117" s="186"/>
      <c r="L117" s="186"/>
      <c r="M117" s="186"/>
    </row>
    <row r="118" spans="2:17" x14ac:dyDescent="0.2">
      <c r="C118" s="186"/>
      <c r="D118" s="186"/>
      <c r="E118" s="186"/>
      <c r="F118" s="186"/>
      <c r="G118" s="186"/>
      <c r="H118" s="186"/>
      <c r="I118" s="186"/>
      <c r="J118" s="186"/>
      <c r="K118" s="186"/>
      <c r="L118" s="186"/>
      <c r="M118" s="186"/>
    </row>
    <row r="119" spans="2:17" ht="15" x14ac:dyDescent="0.2">
      <c r="B119" s="170"/>
      <c r="C119" s="192"/>
      <c r="D119" s="192"/>
      <c r="E119" s="192"/>
      <c r="F119" s="192"/>
      <c r="G119" s="192"/>
      <c r="H119" s="192"/>
      <c r="I119" s="192"/>
      <c r="J119" s="192"/>
      <c r="K119" s="192"/>
      <c r="L119" s="192"/>
      <c r="M119" s="192"/>
    </row>
    <row r="120" spans="2:17" ht="9" customHeight="1" x14ac:dyDescent="0.2">
      <c r="B120" s="166" t="s">
        <v>258</v>
      </c>
    </row>
    <row r="121" spans="2:17" ht="15" x14ac:dyDescent="0.2">
      <c r="B121" s="167" t="s">
        <v>48</v>
      </c>
    </row>
    <row r="122" spans="2:17" ht="15" customHeight="1" x14ac:dyDescent="0.2">
      <c r="B122" s="168" t="s">
        <v>259</v>
      </c>
      <c r="C122" s="186" t="s">
        <v>262</v>
      </c>
      <c r="D122" s="186"/>
      <c r="E122" s="186"/>
      <c r="F122" s="186"/>
      <c r="G122" s="186"/>
      <c r="H122" s="186"/>
      <c r="I122" s="186"/>
      <c r="J122" s="186"/>
      <c r="K122" s="186"/>
      <c r="L122" s="186"/>
      <c r="M122" s="186"/>
    </row>
    <row r="123" spans="2:17" ht="15" x14ac:dyDescent="0.2">
      <c r="B123" s="169"/>
      <c r="C123" s="186"/>
      <c r="D123" s="186"/>
      <c r="E123" s="186"/>
      <c r="F123" s="186"/>
      <c r="G123" s="186"/>
      <c r="H123" s="186"/>
      <c r="I123" s="186"/>
      <c r="J123" s="186"/>
      <c r="K123" s="186"/>
      <c r="L123" s="186"/>
      <c r="M123" s="186"/>
    </row>
    <row r="124" spans="2:17" ht="15" x14ac:dyDescent="0.2">
      <c r="B124" s="169"/>
    </row>
    <row r="125" spans="2:17" ht="7.5" customHeight="1" x14ac:dyDescent="0.2">
      <c r="B125" s="166"/>
    </row>
    <row r="126" spans="2:17" ht="15" x14ac:dyDescent="0.2">
      <c r="B126" s="168" t="s">
        <v>256</v>
      </c>
      <c r="C126" s="186" t="s">
        <v>262</v>
      </c>
      <c r="D126" s="186"/>
      <c r="E126" s="186"/>
      <c r="F126" s="186"/>
      <c r="G126" s="186"/>
      <c r="H126" s="186"/>
      <c r="I126" s="186"/>
      <c r="J126" s="186"/>
      <c r="K126" s="186"/>
      <c r="L126" s="186"/>
      <c r="M126" s="186"/>
    </row>
    <row r="127" spans="2:17" ht="15" x14ac:dyDescent="0.2">
      <c r="B127" s="169"/>
      <c r="C127" s="186"/>
      <c r="D127" s="186"/>
      <c r="E127" s="186"/>
      <c r="F127" s="186"/>
      <c r="G127" s="186"/>
      <c r="H127" s="186"/>
      <c r="I127" s="186"/>
      <c r="J127" s="186"/>
      <c r="K127" s="186"/>
      <c r="L127" s="186"/>
      <c r="M127" s="186"/>
    </row>
    <row r="128" spans="2:17" ht="6.75" customHeight="1" x14ac:dyDescent="0.2">
      <c r="B128" s="171"/>
      <c r="C128" s="172"/>
      <c r="D128" s="172"/>
      <c r="E128" s="172"/>
      <c r="F128" s="172"/>
      <c r="G128" s="172"/>
      <c r="H128" s="172"/>
      <c r="I128" s="172"/>
      <c r="J128" s="172"/>
      <c r="K128" s="172"/>
      <c r="L128" s="172"/>
      <c r="M128" s="172"/>
    </row>
    <row r="129" spans="2:13" ht="6.75" customHeight="1" x14ac:dyDescent="0.2">
      <c r="B129" s="166"/>
    </row>
    <row r="130" spans="2:13" ht="12.75" customHeight="1" x14ac:dyDescent="0.2">
      <c r="B130" s="190" t="s">
        <v>263</v>
      </c>
      <c r="C130" s="190"/>
      <c r="D130" s="190"/>
      <c r="E130" s="190"/>
      <c r="F130" s="190"/>
      <c r="G130" s="190"/>
      <c r="H130" s="190"/>
      <c r="I130" s="190"/>
      <c r="J130" s="190"/>
      <c r="K130" s="190"/>
      <c r="L130" s="190"/>
      <c r="M130" s="190"/>
    </row>
    <row r="131" spans="2:13" ht="12.75" customHeight="1" x14ac:dyDescent="0.2">
      <c r="B131" s="190"/>
      <c r="C131" s="190"/>
      <c r="D131" s="190"/>
      <c r="E131" s="190"/>
      <c r="F131" s="190"/>
      <c r="G131" s="190"/>
      <c r="H131" s="190"/>
      <c r="I131" s="190"/>
      <c r="J131" s="190"/>
      <c r="K131" s="190"/>
      <c r="L131" s="190"/>
      <c r="M131" s="190"/>
    </row>
    <row r="132" spans="2:13" ht="12.75" customHeight="1" x14ac:dyDescent="0.2">
      <c r="B132" s="190"/>
      <c r="C132" s="190"/>
      <c r="D132" s="190"/>
      <c r="E132" s="190"/>
      <c r="F132" s="190"/>
      <c r="G132" s="190"/>
      <c r="H132" s="190"/>
      <c r="I132" s="190"/>
      <c r="J132" s="190"/>
      <c r="K132" s="190"/>
      <c r="L132" s="190"/>
      <c r="M132" s="190"/>
    </row>
    <row r="133" spans="2:13" ht="15" customHeight="1" x14ac:dyDescent="0.2">
      <c r="B133" s="190"/>
      <c r="C133" s="190"/>
      <c r="D133" s="190"/>
      <c r="E133" s="190"/>
      <c r="F133" s="190"/>
      <c r="G133" s="190"/>
      <c r="H133" s="190"/>
      <c r="I133" s="190"/>
      <c r="J133" s="190"/>
      <c r="K133" s="190"/>
      <c r="L133" s="190"/>
      <c r="M133" s="190"/>
    </row>
    <row r="134" spans="2:13" ht="15" customHeight="1" x14ac:dyDescent="0.2">
      <c r="B134" s="190"/>
      <c r="C134" s="190"/>
      <c r="D134" s="190"/>
      <c r="E134" s="190"/>
      <c r="F134" s="190"/>
      <c r="G134" s="190"/>
      <c r="H134" s="190"/>
      <c r="I134" s="190"/>
      <c r="J134" s="190"/>
      <c r="K134" s="190"/>
      <c r="L134" s="190"/>
      <c r="M134" s="190"/>
    </row>
    <row r="135" spans="2:13" ht="15" customHeight="1" x14ac:dyDescent="0.2">
      <c r="B135" s="190"/>
      <c r="C135" s="190"/>
      <c r="D135" s="190"/>
      <c r="E135" s="190"/>
      <c r="F135" s="190"/>
      <c r="G135" s="190"/>
      <c r="H135" s="190"/>
      <c r="I135" s="190"/>
      <c r="J135" s="190"/>
      <c r="K135" s="190"/>
      <c r="L135" s="190"/>
      <c r="M135" s="190"/>
    </row>
    <row r="136" spans="2:13" ht="15" customHeight="1" x14ac:dyDescent="0.2">
      <c r="B136" s="190"/>
      <c r="C136" s="190"/>
      <c r="D136" s="190"/>
      <c r="E136" s="190"/>
      <c r="F136" s="190"/>
      <c r="G136" s="190"/>
      <c r="H136" s="190"/>
      <c r="I136" s="190"/>
      <c r="J136" s="190"/>
      <c r="K136" s="190"/>
      <c r="L136" s="190"/>
      <c r="M136" s="190"/>
    </row>
    <row r="137" spans="2:13" ht="15" customHeight="1" x14ac:dyDescent="0.2">
      <c r="B137" s="190"/>
      <c r="C137" s="190"/>
      <c r="D137" s="190"/>
      <c r="E137" s="190"/>
      <c r="F137" s="190"/>
      <c r="G137" s="190"/>
      <c r="H137" s="190"/>
      <c r="I137" s="190"/>
      <c r="J137" s="190"/>
      <c r="K137" s="190"/>
      <c r="L137" s="190"/>
      <c r="M137" s="190"/>
    </row>
    <row r="138" spans="2:13" ht="15" customHeight="1" x14ac:dyDescent="0.2">
      <c r="B138" s="190"/>
      <c r="C138" s="190"/>
      <c r="D138" s="190"/>
      <c r="E138" s="190"/>
      <c r="F138" s="190"/>
      <c r="G138" s="190"/>
      <c r="H138" s="190"/>
      <c r="I138" s="190"/>
      <c r="J138" s="190"/>
      <c r="K138" s="190"/>
      <c r="L138" s="190"/>
      <c r="M138" s="190"/>
    </row>
    <row r="139" spans="2:13" ht="15" customHeight="1" x14ac:dyDescent="0.2">
      <c r="B139" s="190"/>
      <c r="C139" s="190"/>
      <c r="D139" s="190"/>
      <c r="E139" s="190"/>
      <c r="F139" s="190"/>
      <c r="G139" s="190"/>
      <c r="H139" s="190"/>
      <c r="I139" s="190"/>
      <c r="J139" s="190"/>
      <c r="K139" s="190"/>
      <c r="L139" s="190"/>
      <c r="M139" s="190"/>
    </row>
    <row r="140" spans="2:13" ht="12.75" customHeight="1" x14ac:dyDescent="0.2">
      <c r="B140" s="190"/>
      <c r="C140" s="190"/>
      <c r="D140" s="190"/>
      <c r="E140" s="190"/>
      <c r="F140" s="190"/>
      <c r="G140" s="190"/>
      <c r="H140" s="190"/>
      <c r="I140" s="190"/>
      <c r="J140" s="190"/>
      <c r="K140" s="190"/>
      <c r="L140" s="190"/>
      <c r="M140" s="190"/>
    </row>
    <row r="141" spans="2:13" ht="12.75" customHeight="1" x14ac:dyDescent="0.2">
      <c r="B141" s="190"/>
      <c r="C141" s="190"/>
      <c r="D141" s="190"/>
      <c r="E141" s="190"/>
      <c r="F141" s="190"/>
      <c r="G141" s="190"/>
      <c r="H141" s="190"/>
      <c r="I141" s="190"/>
      <c r="J141" s="190"/>
      <c r="K141" s="190"/>
      <c r="L141" s="190"/>
      <c r="M141" s="190"/>
    </row>
    <row r="142" spans="2:13" ht="12.75" customHeight="1" x14ac:dyDescent="0.2">
      <c r="B142" s="190"/>
      <c r="C142" s="190"/>
      <c r="D142" s="190"/>
      <c r="E142" s="190"/>
      <c r="F142" s="190"/>
      <c r="G142" s="190"/>
      <c r="H142" s="190"/>
      <c r="I142" s="190"/>
      <c r="J142" s="190"/>
      <c r="K142" s="190"/>
      <c r="L142" s="190"/>
      <c r="M142" s="190"/>
    </row>
    <row r="143" spans="2:13" x14ac:dyDescent="0.2">
      <c r="B143" s="190"/>
      <c r="C143" s="190"/>
      <c r="D143" s="190"/>
      <c r="E143" s="190"/>
      <c r="F143" s="190"/>
      <c r="G143" s="190"/>
      <c r="H143" s="190"/>
      <c r="I143" s="190"/>
      <c r="J143" s="190"/>
      <c r="K143" s="190"/>
      <c r="L143" s="190"/>
      <c r="M143" s="190"/>
    </row>
    <row r="144" spans="2:13" ht="5.25" customHeight="1" x14ac:dyDescent="0.2">
      <c r="B144" s="191"/>
      <c r="C144" s="191"/>
      <c r="D144" s="191"/>
      <c r="E144" s="191"/>
      <c r="F144" s="191"/>
      <c r="G144" s="191"/>
      <c r="H144" s="191"/>
      <c r="I144" s="191"/>
      <c r="J144" s="191"/>
      <c r="K144" s="191"/>
      <c r="L144" s="191"/>
      <c r="M144" s="191"/>
    </row>
    <row r="145" spans="2:13" ht="6.75" customHeight="1" x14ac:dyDescent="0.2"/>
    <row r="146" spans="2:13" ht="12.75" customHeight="1" x14ac:dyDescent="0.2">
      <c r="B146" s="190" t="s">
        <v>265</v>
      </c>
      <c r="C146" s="190"/>
      <c r="D146" s="190"/>
      <c r="E146" s="190"/>
      <c r="F146" s="190"/>
      <c r="G146" s="190"/>
      <c r="H146" s="190"/>
      <c r="I146" s="190"/>
      <c r="J146" s="190"/>
      <c r="K146" s="190"/>
      <c r="L146" s="190"/>
      <c r="M146" s="190"/>
    </row>
    <row r="147" spans="2:13" ht="12.75" customHeight="1" x14ac:dyDescent="0.2">
      <c r="B147" s="190"/>
      <c r="C147" s="190"/>
      <c r="D147" s="190"/>
      <c r="E147" s="190"/>
      <c r="F147" s="190"/>
      <c r="G147" s="190"/>
      <c r="H147" s="190"/>
      <c r="I147" s="190"/>
      <c r="J147" s="190"/>
      <c r="K147" s="190"/>
      <c r="L147" s="190"/>
      <c r="M147" s="190"/>
    </row>
    <row r="148" spans="2:13" ht="12.75" customHeight="1" x14ac:dyDescent="0.2">
      <c r="B148" s="190"/>
      <c r="C148" s="190"/>
      <c r="D148" s="190"/>
      <c r="E148" s="190"/>
      <c r="F148" s="190"/>
      <c r="G148" s="190"/>
      <c r="H148" s="190"/>
      <c r="I148" s="190"/>
      <c r="J148" s="190"/>
      <c r="K148" s="190"/>
      <c r="L148" s="190"/>
      <c r="M148" s="190"/>
    </row>
    <row r="149" spans="2:13" ht="12.75" customHeight="1" x14ac:dyDescent="0.2">
      <c r="B149" s="190"/>
      <c r="C149" s="190"/>
      <c r="D149" s="190"/>
      <c r="E149" s="190"/>
      <c r="F149" s="190"/>
      <c r="G149" s="190"/>
      <c r="H149" s="190"/>
      <c r="I149" s="190"/>
      <c r="J149" s="190"/>
      <c r="K149" s="190"/>
      <c r="L149" s="190"/>
      <c r="M149" s="190"/>
    </row>
    <row r="150" spans="2:13" ht="12.75" customHeight="1" x14ac:dyDescent="0.2">
      <c r="B150" s="190"/>
      <c r="C150" s="190"/>
      <c r="D150" s="190"/>
      <c r="E150" s="190"/>
      <c r="F150" s="190"/>
      <c r="G150" s="190"/>
      <c r="H150" s="190"/>
      <c r="I150" s="190"/>
      <c r="J150" s="190"/>
      <c r="K150" s="190"/>
      <c r="L150" s="190"/>
      <c r="M150" s="190"/>
    </row>
    <row r="151" spans="2:13" x14ac:dyDescent="0.2">
      <c r="B151" s="190"/>
      <c r="C151" s="190"/>
      <c r="D151" s="190"/>
      <c r="E151" s="190"/>
      <c r="F151" s="190"/>
      <c r="G151" s="190"/>
      <c r="H151" s="190"/>
      <c r="I151" s="190"/>
      <c r="J151" s="190"/>
      <c r="K151" s="190"/>
      <c r="L151" s="190"/>
      <c r="M151" s="190"/>
    </row>
    <row r="152" spans="2:13" ht="3" customHeight="1" x14ac:dyDescent="0.2">
      <c r="B152" s="191"/>
      <c r="C152" s="191"/>
      <c r="D152" s="191"/>
      <c r="E152" s="191"/>
      <c r="F152" s="191"/>
      <c r="G152" s="191"/>
      <c r="H152" s="191"/>
      <c r="I152" s="191"/>
      <c r="J152" s="191"/>
      <c r="K152" s="191"/>
      <c r="L152" s="191"/>
      <c r="M152" s="191"/>
    </row>
  </sheetData>
  <sheetProtection algorithmName="SHA-512" hashValue="YRRK2dDKElTwiMpC6GbX1Z1wrRcKkf11yI7Zw+4WoJ33o6ft+H6YIDfJ5Ak/U0WethHKBGiYuByzJ2QdBXUtzA==" saltValue="nNOjGjNyEXIakGzbC/RFag==" spinCount="100000" sheet="1" objects="1" scenarios="1" selectLockedCells="1"/>
  <mergeCells count="56">
    <mergeCell ref="AD32:AH37"/>
    <mergeCell ref="AC41:AG46"/>
    <mergeCell ref="U41:AB45"/>
    <mergeCell ref="B72:N78"/>
    <mergeCell ref="B146:M152"/>
    <mergeCell ref="I85:N85"/>
    <mergeCell ref="B85:F85"/>
    <mergeCell ref="B84:F84"/>
    <mergeCell ref="I84:N84"/>
    <mergeCell ref="B61:N61"/>
    <mergeCell ref="G67:M67"/>
    <mergeCell ref="U63:AF67"/>
    <mergeCell ref="U52:AE56"/>
    <mergeCell ref="U61:AI61"/>
    <mergeCell ref="E67:F67"/>
    <mergeCell ref="B58:I58"/>
    <mergeCell ref="B52:N52"/>
    <mergeCell ref="C54:D54"/>
    <mergeCell ref="U6:U7"/>
    <mergeCell ref="B36:I37"/>
    <mergeCell ref="J36:J37"/>
    <mergeCell ref="K36:K37"/>
    <mergeCell ref="L36:L37"/>
    <mergeCell ref="M36:M37"/>
    <mergeCell ref="E5:I6"/>
    <mergeCell ref="G18:M18"/>
    <mergeCell ref="G20:K20"/>
    <mergeCell ref="G24:J24"/>
    <mergeCell ref="U34:AC36"/>
    <mergeCell ref="U37:AA39"/>
    <mergeCell ref="D3:J4"/>
    <mergeCell ref="H28:M28"/>
    <mergeCell ref="B47:D47"/>
    <mergeCell ref="B49:D49"/>
    <mergeCell ref="B9:N9"/>
    <mergeCell ref="B41:N41"/>
    <mergeCell ref="B45:D45"/>
    <mergeCell ref="B43:D43"/>
    <mergeCell ref="C28:G28"/>
    <mergeCell ref="G14:M14"/>
    <mergeCell ref="G16:M16"/>
    <mergeCell ref="B10:N10"/>
    <mergeCell ref="B11:N11"/>
    <mergeCell ref="C126:M127"/>
    <mergeCell ref="B130:M144"/>
    <mergeCell ref="C107:M109"/>
    <mergeCell ref="C112:M114"/>
    <mergeCell ref="C117:M119"/>
    <mergeCell ref="C122:M123"/>
    <mergeCell ref="B96:M96"/>
    <mergeCell ref="B98:M99"/>
    <mergeCell ref="B102:M103"/>
    <mergeCell ref="B104:M104"/>
    <mergeCell ref="B80:N81"/>
    <mergeCell ref="B88:N88"/>
    <mergeCell ref="B89:M89"/>
  </mergeCells>
  <phoneticPr fontId="7" type="noConversion"/>
  <dataValidations count="12">
    <dataValidation type="list" allowBlank="1" showInputMessage="1" showErrorMessage="1" sqref="J15 J17" xr:uid="{00000000-0002-0000-0000-000000000000}">
      <formula1>#REF!</formula1>
    </dataValidation>
    <dataValidation showDropDown="1" showInputMessage="1" showErrorMessage="1" sqref="N18:N19 G18 J19" xr:uid="{00000000-0002-0000-0000-000001000000}"/>
    <dataValidation type="list" allowBlank="1" showInputMessage="1" showErrorMessage="1" sqref="C28:G28" xr:uid="{00000000-0002-0000-0000-000002000000}">
      <formula1>$Q$90:$Q$91</formula1>
    </dataValidation>
    <dataValidation type="list" allowBlank="1" showInputMessage="1" showErrorMessage="1" sqref="E5:I6" xr:uid="{00000000-0002-0000-0000-000003000000}">
      <formula1>$R$8:$R$9</formula1>
    </dataValidation>
    <dataValidation type="date" operator="greaterThan" allowBlank="1" showInputMessage="1" showErrorMessage="1" errorTitle="Dato efter fødsel" error="Dagen for fødsel ikke tæller med i indlæggelse" promptTitle="Maks. 3 måneders forlængelse" prompt="Dato indtastes som dd-mm-åå eller dd-mm-åååå_x000a__x000a_DOKUMENTATION FOR BARNETS INDLÆGGELSE SKAL VEDLÆGGES." sqref="K36:K37" xr:uid="{00000000-0002-0000-0000-000004000000}">
      <formula1>G24</formula1>
    </dataValidation>
    <dataValidation allowBlank="1" showInputMessage="1" showErrorMessage="1" errorTitle="Skal skrives som dd-mm-åå" sqref="G24:J24" xr:uid="{00000000-0002-0000-0000-000005000000}"/>
    <dataValidation type="whole" allowBlank="1" showInputMessage="1" showErrorMessage="1" errorTitle="Max. antal uge er:" error="14 Hvis Mor_x000a_2   Hvis Far/Medmor" sqref="F30" xr:uid="{00000000-0002-0000-0000-000006000000}">
      <formula1>0</formula1>
      <formula2>C30</formula2>
    </dataValidation>
    <dataValidation type="whole" allowBlank="1" showInputMessage="1" showErrorMessage="1" errorTitle="Max. antal uge er 6" error="Max. antal uge er 6" sqref="F34" xr:uid="{00000000-0002-0000-0000-000007000000}">
      <formula1>0</formula1>
      <formula2>C34</formula2>
    </dataValidation>
    <dataValidation type="whole" allowBlank="1" showInputMessage="1" showErrorMessage="1" error="Maksimum 6 dage._x000a_Alt over 6 dage skal skrives som hele uger" prompt="Alt over 6 dage skal skrives som hele uger" sqref="H34 H32 H30" xr:uid="{00000000-0002-0000-0000-000008000000}">
      <formula1>0</formula1>
      <formula2>6</formula2>
    </dataValidation>
    <dataValidation type="whole" allowBlank="1" showInputMessage="1" showErrorMessage="1" errorTitle="Max. antal uge er:" error="6 Hvis Mor_x000a_7 Hvis Far/Medmor" sqref="F32" xr:uid="{00000000-0002-0000-0000-000009000000}">
      <formula1>0</formula1>
      <formula2>C32</formula2>
    </dataValidation>
    <dataValidation type="list" allowBlank="1" showInputMessage="1" showErrorMessage="1" sqref="B43:D43" xr:uid="{00000000-0002-0000-0000-00000A000000}">
      <formula1>$Q$102:$Q$105</formula1>
    </dataValidation>
    <dataValidation type="list" allowBlank="1" showInputMessage="1" showErrorMessage="1" sqref="B47 B49 B45" xr:uid="{00000000-0002-0000-0000-00000B000000}">
      <formula1>$Q$107:$Q$111</formula1>
    </dataValidation>
  </dataValidations>
  <pageMargins left="0.19685039370078741" right="0.19685039370078741" top="0.11811023622047245" bottom="0.11811023622047245" header="0" footer="0"/>
  <pageSetup paperSize="9" scale="93" orientation="portrait" r:id="rId1"/>
  <headerFooter alignWithMargins="0">
    <oddFooter>&amp;R&amp;8september 2022, ver. 1.10</oddFooter>
  </headerFooter>
  <ignoredErrors>
    <ignoredError sqref="C28 K30 K34 K43 K45 K47 K49 K32" unlockedFormula="1"/>
    <ignoredError sqref="AD30 U30 U32" evalError="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 område niveau 3'!$A$4:$A$25</xm:f>
          </x14:formula1>
          <xm:sqref>G14:M14</xm:sqref>
        </x14:dataValidation>
        <x14:dataValidation type="list" allowBlank="1" showInputMessage="1" showErrorMessage="1" xr:uid="{00000000-0002-0000-0000-00000D000000}">
          <x14:formula1>
            <xm:f>' område niveau 3'!$A$26:$A$77</xm:f>
          </x14:formula1>
          <xm:sqref>G16:M16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8"/>
  <sheetViews>
    <sheetView workbookViewId="0">
      <selection activeCell="K8" sqref="K8"/>
    </sheetView>
  </sheetViews>
  <sheetFormatPr defaultRowHeight="12.75" x14ac:dyDescent="0.2"/>
  <cols>
    <col min="4" max="7" width="10.140625" bestFit="1" customWidth="1"/>
  </cols>
  <sheetData>
    <row r="2" spans="4:8" x14ac:dyDescent="0.2">
      <c r="E2" s="50">
        <v>43567</v>
      </c>
      <c r="F2" s="50">
        <v>43579</v>
      </c>
      <c r="G2">
        <f>NETWORKDAYS(E2,F2,D6:E14)</f>
        <v>6</v>
      </c>
      <c r="H2" s="1" t="s">
        <v>107</v>
      </c>
    </row>
    <row r="3" spans="4:8" x14ac:dyDescent="0.2">
      <c r="E3" s="50">
        <v>43600</v>
      </c>
      <c r="F3">
        <v>7</v>
      </c>
      <c r="G3" s="50">
        <f>WORKDAY(E3,F3,D6:E14)</f>
        <v>43612</v>
      </c>
      <c r="H3" s="1" t="s">
        <v>108</v>
      </c>
    </row>
    <row r="5" spans="4:8" x14ac:dyDescent="0.2">
      <c r="D5">
        <v>2019</v>
      </c>
      <c r="E5">
        <v>2020</v>
      </c>
      <c r="F5">
        <v>2021</v>
      </c>
    </row>
    <row r="6" spans="4:8" x14ac:dyDescent="0.2">
      <c r="D6" s="50">
        <v>43466</v>
      </c>
      <c r="E6" s="50">
        <v>43831</v>
      </c>
      <c r="F6" s="50">
        <v>44197</v>
      </c>
      <c r="G6" t="s">
        <v>266</v>
      </c>
    </row>
    <row r="7" spans="4:8" x14ac:dyDescent="0.2">
      <c r="D7" s="50">
        <v>43573</v>
      </c>
      <c r="E7" s="50">
        <v>43930</v>
      </c>
      <c r="F7" s="50">
        <v>44287</v>
      </c>
      <c r="G7" t="s">
        <v>267</v>
      </c>
    </row>
    <row r="8" spans="4:8" x14ac:dyDescent="0.2">
      <c r="D8" s="50">
        <v>43574</v>
      </c>
      <c r="E8" s="50">
        <v>43931</v>
      </c>
      <c r="F8" s="50">
        <v>44288</v>
      </c>
      <c r="G8" t="s">
        <v>268</v>
      </c>
    </row>
    <row r="9" spans="4:8" x14ac:dyDescent="0.2">
      <c r="D9" s="50">
        <v>43577</v>
      </c>
      <c r="E9" s="50">
        <v>43934</v>
      </c>
      <c r="F9" s="50">
        <v>44291</v>
      </c>
      <c r="G9" t="s">
        <v>269</v>
      </c>
    </row>
    <row r="10" spans="4:8" x14ac:dyDescent="0.2">
      <c r="D10" s="50">
        <v>43602</v>
      </c>
      <c r="E10" s="50">
        <v>43959</v>
      </c>
      <c r="F10" s="50">
        <v>44316</v>
      </c>
      <c r="G10" t="s">
        <v>270</v>
      </c>
    </row>
    <row r="11" spans="4:8" x14ac:dyDescent="0.2">
      <c r="D11" s="50">
        <v>43615</v>
      </c>
      <c r="E11" s="50">
        <v>43972</v>
      </c>
      <c r="F11" s="50">
        <v>44329</v>
      </c>
      <c r="G11" t="s">
        <v>271</v>
      </c>
    </row>
    <row r="12" spans="4:8" x14ac:dyDescent="0.2">
      <c r="D12" s="50">
        <v>43626</v>
      </c>
      <c r="E12" s="50">
        <v>43983</v>
      </c>
      <c r="F12" s="50">
        <v>44340</v>
      </c>
      <c r="G12" t="s">
        <v>272</v>
      </c>
    </row>
    <row r="13" spans="4:8" x14ac:dyDescent="0.2">
      <c r="D13" s="50">
        <v>43824</v>
      </c>
      <c r="E13" s="50">
        <v>44190</v>
      </c>
      <c r="F13" s="50"/>
      <c r="G13" t="s">
        <v>273</v>
      </c>
    </row>
    <row r="14" spans="4:8" x14ac:dyDescent="0.2">
      <c r="D14" s="50">
        <v>43825</v>
      </c>
      <c r="E14" s="50">
        <v>44191</v>
      </c>
      <c r="F14" s="50"/>
      <c r="G14" t="s">
        <v>274</v>
      </c>
    </row>
    <row r="18" spans="1:1" ht="15" x14ac:dyDescent="0.2">
      <c r="A18" s="102" t="s">
        <v>109</v>
      </c>
    </row>
    <row r="19" spans="1:1" ht="15" x14ac:dyDescent="0.2">
      <c r="A19" s="102" t="s">
        <v>110</v>
      </c>
    </row>
    <row r="20" spans="1:1" ht="15" x14ac:dyDescent="0.2">
      <c r="A20" s="102" t="s">
        <v>111</v>
      </c>
    </row>
    <row r="21" spans="1:1" ht="15" x14ac:dyDescent="0.2">
      <c r="A21" s="102" t="s">
        <v>112</v>
      </c>
    </row>
    <row r="22" spans="1:1" ht="15" x14ac:dyDescent="0.2">
      <c r="A22" s="102" t="s">
        <v>113</v>
      </c>
    </row>
    <row r="23" spans="1:1" ht="15" x14ac:dyDescent="0.2">
      <c r="A23" s="102" t="s">
        <v>114</v>
      </c>
    </row>
    <row r="24" spans="1:1" ht="15" x14ac:dyDescent="0.2">
      <c r="A24" s="102" t="s">
        <v>115</v>
      </c>
    </row>
    <row r="25" spans="1:1" ht="15" x14ac:dyDescent="0.2">
      <c r="A25" s="102" t="s">
        <v>116</v>
      </c>
    </row>
    <row r="26" spans="1:1" ht="15" x14ac:dyDescent="0.2">
      <c r="A26" s="102" t="s">
        <v>117</v>
      </c>
    </row>
    <row r="27" spans="1:1" ht="15" x14ac:dyDescent="0.2">
      <c r="A27" s="102" t="s">
        <v>118</v>
      </c>
    </row>
    <row r="28" spans="1:1" ht="15" x14ac:dyDescent="0.2">
      <c r="A28" s="103" t="s">
        <v>119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J28"/>
  <sheetViews>
    <sheetView workbookViewId="0">
      <selection activeCell="A23" sqref="A23"/>
    </sheetView>
  </sheetViews>
  <sheetFormatPr defaultColWidth="9.140625" defaultRowHeight="12.75" x14ac:dyDescent="0.2"/>
  <cols>
    <col min="1" max="1" width="38.28515625" style="23" bestFit="1" customWidth="1"/>
    <col min="2" max="2" width="9.140625" style="23"/>
    <col min="3" max="3" width="17.140625" style="23" customWidth="1"/>
    <col min="4" max="4" width="11.140625" style="23" customWidth="1"/>
    <col min="5" max="8" width="9.140625" style="23"/>
    <col min="9" max="9" width="11.85546875" style="23" customWidth="1"/>
    <col min="10" max="16384" width="9.140625" style="23"/>
  </cols>
  <sheetData>
    <row r="1" spans="1:10" ht="24" thickBot="1" x14ac:dyDescent="0.4">
      <c r="B1" s="259" t="s">
        <v>27</v>
      </c>
      <c r="C1" s="260"/>
      <c r="D1" s="261"/>
      <c r="I1" s="24" t="s">
        <v>28</v>
      </c>
    </row>
    <row r="3" spans="1:10" ht="14.25" x14ac:dyDescent="0.2">
      <c r="A3" s="25" t="s">
        <v>29</v>
      </c>
      <c r="C3" s="26">
        <v>41334</v>
      </c>
    </row>
    <row r="4" spans="1:10" ht="14.25" x14ac:dyDescent="0.2">
      <c r="A4" s="27" t="s">
        <v>30</v>
      </c>
      <c r="B4" s="28" t="s">
        <v>31</v>
      </c>
    </row>
    <row r="5" spans="1:10" ht="14.25" x14ac:dyDescent="0.2">
      <c r="B5" s="23" t="s">
        <v>32</v>
      </c>
      <c r="C5" s="23" t="s">
        <v>33</v>
      </c>
      <c r="D5" s="23" t="s">
        <v>34</v>
      </c>
      <c r="F5" s="25"/>
      <c r="H5" s="25" t="s">
        <v>35</v>
      </c>
      <c r="I5" s="23">
        <v>14</v>
      </c>
      <c r="J5" s="23">
        <v>2</v>
      </c>
    </row>
    <row r="6" spans="1:10" ht="14.25" x14ac:dyDescent="0.2">
      <c r="A6" s="25" t="str">
        <f>B4</f>
        <v>Faderen</v>
      </c>
      <c r="B6" s="29">
        <f>IF(A6="Moderen",I5,IF(A6="Faderen",J5))</f>
        <v>2</v>
      </c>
      <c r="C6" s="26">
        <f>C3+1</f>
        <v>41335</v>
      </c>
      <c r="D6" s="26">
        <f>C6+(B6*7)</f>
        <v>41349</v>
      </c>
      <c r="F6" s="25"/>
      <c r="H6" s="25" t="s">
        <v>31</v>
      </c>
      <c r="I6" s="23">
        <v>6</v>
      </c>
      <c r="J6" s="23">
        <v>6</v>
      </c>
    </row>
    <row r="7" spans="1:10" ht="14.25" x14ac:dyDescent="0.2">
      <c r="B7" s="30">
        <v>6</v>
      </c>
      <c r="C7" s="26">
        <f>D6+1</f>
        <v>41350</v>
      </c>
      <c r="D7" s="26">
        <f>C7+(B7*7)</f>
        <v>41392</v>
      </c>
      <c r="H7" s="25" t="s">
        <v>36</v>
      </c>
      <c r="I7" s="23">
        <v>6</v>
      </c>
      <c r="J7" s="23">
        <v>6</v>
      </c>
    </row>
    <row r="8" spans="1:10" ht="14.25" x14ac:dyDescent="0.2">
      <c r="A8" s="25" t="s">
        <v>36</v>
      </c>
      <c r="B8" s="31">
        <v>6</v>
      </c>
      <c r="C8" s="26">
        <f>D7+1</f>
        <v>41393</v>
      </c>
      <c r="D8" s="26">
        <f>C8+(B8*7)</f>
        <v>41435</v>
      </c>
    </row>
    <row r="10" spans="1:10" ht="14.25" x14ac:dyDescent="0.2">
      <c r="A10" s="25" t="s">
        <v>37</v>
      </c>
      <c r="B10" s="23">
        <v>32</v>
      </c>
    </row>
    <row r="11" spans="1:10" ht="15" x14ac:dyDescent="0.2">
      <c r="I11" s="32" t="s">
        <v>38</v>
      </c>
      <c r="J11" s="25" t="s">
        <v>39</v>
      </c>
    </row>
    <row r="12" spans="1:10" ht="20.25" customHeight="1" x14ac:dyDescent="0.2">
      <c r="A12" s="25" t="s">
        <v>40</v>
      </c>
      <c r="B12" s="23">
        <v>8</v>
      </c>
      <c r="I12" s="33" t="s">
        <v>41</v>
      </c>
    </row>
    <row r="13" spans="1:10" ht="15" x14ac:dyDescent="0.2">
      <c r="A13" s="27" t="s">
        <v>42</v>
      </c>
      <c r="I13" s="34" t="s">
        <v>43</v>
      </c>
    </row>
    <row r="14" spans="1:10" ht="15" x14ac:dyDescent="0.2">
      <c r="I14" s="35" t="s">
        <v>44</v>
      </c>
    </row>
    <row r="15" spans="1:10" ht="15" x14ac:dyDescent="0.2">
      <c r="A15" s="25" t="s">
        <v>45</v>
      </c>
      <c r="I15" s="36" t="s">
        <v>46</v>
      </c>
    </row>
    <row r="17" spans="1:10" ht="17.25" customHeight="1" x14ac:dyDescent="0.2">
      <c r="A17" s="25" t="s">
        <v>47</v>
      </c>
      <c r="I17" s="32" t="s">
        <v>48</v>
      </c>
    </row>
    <row r="18" spans="1:10" ht="15" x14ac:dyDescent="0.2">
      <c r="I18" s="37" t="s">
        <v>49</v>
      </c>
    </row>
    <row r="19" spans="1:10" ht="14.25" x14ac:dyDescent="0.2">
      <c r="A19" s="25" t="s">
        <v>50</v>
      </c>
    </row>
    <row r="20" spans="1:10" ht="15" x14ac:dyDescent="0.2">
      <c r="I20" s="38"/>
    </row>
    <row r="21" spans="1:10" ht="14.25" x14ac:dyDescent="0.2">
      <c r="A21" s="25" t="s">
        <v>51</v>
      </c>
    </row>
    <row r="23" spans="1:10" ht="14.25" x14ac:dyDescent="0.2">
      <c r="A23" s="25" t="s">
        <v>52</v>
      </c>
    </row>
    <row r="25" spans="1:10" ht="15" x14ac:dyDescent="0.2">
      <c r="I25" s="32" t="s">
        <v>38</v>
      </c>
      <c r="J25" s="23" t="s">
        <v>53</v>
      </c>
    </row>
    <row r="26" spans="1:10" ht="15" x14ac:dyDescent="0.2">
      <c r="I26" s="34" t="s">
        <v>54</v>
      </c>
    </row>
    <row r="27" spans="1:10" ht="15" x14ac:dyDescent="0.2">
      <c r="I27" s="35" t="s">
        <v>55</v>
      </c>
    </row>
    <row r="28" spans="1:10" ht="15" x14ac:dyDescent="0.2">
      <c r="I28" s="36" t="s">
        <v>46</v>
      </c>
    </row>
  </sheetData>
  <mergeCells count="1">
    <mergeCell ref="B1:D1"/>
  </mergeCells>
  <dataValidations count="1">
    <dataValidation type="list" allowBlank="1" showInputMessage="1" showErrorMessage="1" sqref="B4" xr:uid="{00000000-0002-0000-0200-000000000000}">
      <formula1>$H$5:$H$6</formula1>
    </dataValidation>
  </dataValidations>
  <pageMargins left="0.75" right="0.75" top="1" bottom="1" header="0" footer="0"/>
  <pageSetup paperSize="9" orientation="portrait"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77"/>
  <sheetViews>
    <sheetView zoomScaleNormal="100" workbookViewId="0">
      <selection activeCell="F4" sqref="F4:AW67"/>
    </sheetView>
  </sheetViews>
  <sheetFormatPr defaultColWidth="9.140625" defaultRowHeight="15" x14ac:dyDescent="0.25"/>
  <cols>
    <col min="1" max="1" width="16.28515625" style="124" customWidth="1"/>
    <col min="2" max="2" width="32.42578125" style="124" customWidth="1"/>
    <col min="3" max="3" width="16.28515625" style="124" customWidth="1"/>
    <col min="4" max="4" width="16.5703125" style="124" customWidth="1"/>
    <col min="5" max="5" width="2.7109375" style="124" customWidth="1"/>
    <col min="6" max="6" width="10.140625" style="124" customWidth="1"/>
    <col min="7" max="7" width="32" style="124" customWidth="1"/>
    <col min="8" max="8" width="21.7109375" style="124" customWidth="1"/>
    <col min="9" max="9" width="9.140625" style="124"/>
    <col min="10" max="10" width="35.7109375" style="124" bestFit="1" customWidth="1"/>
    <col min="11" max="11" width="35.7109375" style="124" customWidth="1"/>
    <col min="12" max="12" width="9.140625" style="124"/>
    <col min="13" max="13" width="32.140625" style="124" bestFit="1" customWidth="1"/>
    <col min="14" max="14" width="9.140625" style="124"/>
    <col min="15" max="15" width="34.140625" style="124" bestFit="1" customWidth="1"/>
    <col min="16" max="16" width="9.140625" style="124"/>
    <col min="17" max="17" width="30.5703125" style="124" bestFit="1" customWidth="1"/>
    <col min="18" max="18" width="9.140625" style="124"/>
    <col min="19" max="19" width="21.85546875" style="124" customWidth="1"/>
    <col min="20" max="20" width="9.140625" style="124"/>
    <col min="21" max="21" width="22.7109375" style="124" bestFit="1" customWidth="1"/>
    <col min="22" max="22" width="9.140625" style="124"/>
    <col min="23" max="23" width="30.7109375" style="124" bestFit="1" customWidth="1"/>
    <col min="24" max="24" width="9.140625" style="124"/>
    <col min="25" max="25" width="19.28515625" style="124" bestFit="1" customWidth="1"/>
    <col min="26" max="26" width="9.140625" style="124"/>
    <col min="27" max="27" width="22.5703125" style="124" bestFit="1" customWidth="1"/>
    <col min="28" max="28" width="9.140625" style="124"/>
    <col min="29" max="29" width="19.28515625" style="124" customWidth="1"/>
    <col min="30" max="30" width="9.140625" style="124"/>
    <col min="31" max="31" width="29.28515625" style="124" bestFit="1" customWidth="1"/>
    <col min="32" max="32" width="9.140625" style="124"/>
    <col min="33" max="33" width="23.5703125" style="124" bestFit="1" customWidth="1"/>
    <col min="34" max="34" width="9.140625" style="124"/>
    <col min="35" max="35" width="21.7109375" style="124" customWidth="1"/>
    <col min="36" max="36" width="9.140625" style="124"/>
    <col min="37" max="37" width="35.140625" style="124" bestFit="1" customWidth="1"/>
    <col min="38" max="38" width="9.140625" style="124"/>
    <col min="39" max="39" width="36" style="124" customWidth="1"/>
    <col min="40" max="40" width="9.140625" style="124"/>
    <col min="41" max="41" width="32.42578125" style="124" bestFit="1" customWidth="1"/>
    <col min="42" max="46" width="9.140625" style="124"/>
    <col min="47" max="47" width="31" style="124" bestFit="1" customWidth="1"/>
    <col min="48" max="16384" width="9.140625" style="124"/>
  </cols>
  <sheetData>
    <row r="1" spans="1:50" x14ac:dyDescent="0.25">
      <c r="A1" s="120">
        <f>Barselsaftale!G14</f>
        <v>0</v>
      </c>
      <c r="B1" s="121"/>
      <c r="C1" s="122"/>
      <c r="D1" s="123" t="s">
        <v>5</v>
      </c>
      <c r="F1" s="125" t="e">
        <f>VLOOKUP(A1,A4:C25,3,FALSE)</f>
        <v>#N/A</v>
      </c>
      <c r="G1" s="126" t="e">
        <f>IF(F1=0,VLOOKUP(A1,$A$4:$C$25,2,FALSE),IF(F1=1,VLOOKUP(A2,$G$5:$H$56,2,FALSE),IF(F1=2,VLOOKUP(A2,$J$5:$K$76,2,FALSE),"")))</f>
        <v>#N/A</v>
      </c>
      <c r="I1" s="127"/>
      <c r="J1" s="127"/>
      <c r="K1" s="127"/>
    </row>
    <row r="2" spans="1:50" x14ac:dyDescent="0.25">
      <c r="A2" s="124">
        <f>Barselsaftale!G16</f>
        <v>0</v>
      </c>
      <c r="F2" s="121" t="e">
        <f>VLOOKUP(B1,A4:C25,3,FALSE)</f>
        <v>#N/A</v>
      </c>
      <c r="G2" s="128" t="e">
        <f>IF(F2=0,VLOOKUP(B1,$A$4:$C$25,2,FALSE),IF(F2=1,VLOOKUP(B2,$G$5:$H$56,2,FALSE),IF(F2=2,VLOOKUP(B2,$J$5:$K$76,2,FALSE),"")))</f>
        <v>#N/A</v>
      </c>
      <c r="I2" s="127"/>
      <c r="J2" s="127"/>
      <c r="K2" s="127"/>
      <c r="Q2" s="129" t="s">
        <v>123</v>
      </c>
    </row>
    <row r="3" spans="1:50" ht="15.75" x14ac:dyDescent="0.3">
      <c r="A3" s="130" t="s">
        <v>124</v>
      </c>
      <c r="B3" s="131" t="s">
        <v>125</v>
      </c>
      <c r="C3" s="122"/>
      <c r="D3" s="132" t="s">
        <v>126</v>
      </c>
      <c r="F3" s="122" t="e">
        <f>VLOOKUP(C1,A4:C25,3,FALSE)</f>
        <v>#N/A</v>
      </c>
      <c r="G3" s="133" t="e">
        <f>IF(F3=0,VLOOKUP(C1,$A$4:$C$25,2,FALSE),IF(F3=1,VLOOKUP(C2,$G$5:$H$56,2,FALSE),IF(F3=2,VLOOKUP(C2,$J$5:$K$76,2,FALSE),"")))</f>
        <v>#N/A</v>
      </c>
      <c r="H3" s="134"/>
      <c r="I3" s="135"/>
      <c r="J3" s="135"/>
      <c r="K3" s="135"/>
      <c r="L3" s="135"/>
      <c r="M3" s="135"/>
      <c r="N3" s="135"/>
      <c r="O3" s="135"/>
      <c r="P3" s="135"/>
      <c r="Q3" s="135"/>
      <c r="R3" s="135"/>
      <c r="S3" s="135"/>
      <c r="T3" s="135"/>
      <c r="U3" s="135"/>
      <c r="V3" s="135"/>
      <c r="W3" s="135"/>
      <c r="X3" s="135"/>
      <c r="Y3" s="135"/>
      <c r="Z3" s="135"/>
      <c r="AA3" s="135"/>
    </row>
    <row r="4" spans="1:50" x14ac:dyDescent="0.25">
      <c r="A4" s="136"/>
      <c r="B4" s="137"/>
      <c r="C4" s="138"/>
      <c r="F4" s="174">
        <v>45205</v>
      </c>
      <c r="G4" s="139" t="s">
        <v>62</v>
      </c>
      <c r="H4" s="140"/>
      <c r="I4" s="140"/>
      <c r="J4" s="177" t="s">
        <v>345</v>
      </c>
      <c r="K4" s="139"/>
      <c r="L4" s="140"/>
      <c r="M4" s="139" t="s">
        <v>3</v>
      </c>
      <c r="O4" s="139" t="s">
        <v>4</v>
      </c>
      <c r="Q4" s="139" t="s">
        <v>5</v>
      </c>
      <c r="R4" s="141"/>
      <c r="S4" s="139" t="s">
        <v>1</v>
      </c>
      <c r="T4" s="141"/>
      <c r="U4" s="139" t="s">
        <v>63</v>
      </c>
      <c r="V4" s="142"/>
      <c r="W4" s="139" t="s">
        <v>129</v>
      </c>
      <c r="X4" s="142"/>
      <c r="Y4" s="139" t="s">
        <v>10</v>
      </c>
      <c r="Z4" s="142"/>
      <c r="AA4" s="139" t="s">
        <v>7</v>
      </c>
      <c r="AC4" s="139" t="s">
        <v>8</v>
      </c>
      <c r="AE4" s="139" t="s">
        <v>127</v>
      </c>
      <c r="AG4" s="139" t="s">
        <v>435</v>
      </c>
      <c r="AI4" s="139" t="s">
        <v>346</v>
      </c>
      <c r="AK4" s="139" t="s">
        <v>13</v>
      </c>
      <c r="AM4" s="143" t="s">
        <v>130</v>
      </c>
      <c r="AN4" s="143"/>
      <c r="AO4" s="143" t="s">
        <v>131</v>
      </c>
      <c r="AQ4" s="139" t="s">
        <v>14</v>
      </c>
      <c r="AS4" s="139" t="s">
        <v>16</v>
      </c>
      <c r="AT4" s="138"/>
      <c r="AU4" s="143" t="s">
        <v>132</v>
      </c>
      <c r="AW4" s="139" t="s">
        <v>133</v>
      </c>
    </row>
    <row r="5" spans="1:50" x14ac:dyDescent="0.25">
      <c r="A5" s="136" t="s">
        <v>134</v>
      </c>
      <c r="B5" s="137" t="s">
        <v>71</v>
      </c>
      <c r="C5" s="138">
        <v>0</v>
      </c>
      <c r="E5" s="2"/>
      <c r="F5" s="140" t="s">
        <v>62</v>
      </c>
      <c r="G5" t="s">
        <v>151</v>
      </c>
      <c r="H5"/>
      <c r="I5" s="140" t="s">
        <v>128</v>
      </c>
      <c r="J5" t="s">
        <v>128</v>
      </c>
      <c r="K5" s="137" t="s">
        <v>137</v>
      </c>
      <c r="L5" s="140" t="s">
        <v>3</v>
      </c>
      <c r="M5" t="s">
        <v>3</v>
      </c>
      <c r="N5" s="140" t="s">
        <v>4</v>
      </c>
      <c r="O5" t="s">
        <v>138</v>
      </c>
      <c r="P5" s="140" t="s">
        <v>5</v>
      </c>
      <c r="Q5" t="s">
        <v>17</v>
      </c>
      <c r="R5" s="140" t="s">
        <v>1</v>
      </c>
      <c r="S5" s="129" t="s">
        <v>1</v>
      </c>
      <c r="T5" s="140" t="s">
        <v>63</v>
      </c>
      <c r="U5" t="s">
        <v>139</v>
      </c>
      <c r="V5" s="140" t="s">
        <v>129</v>
      </c>
      <c r="W5" t="s">
        <v>140</v>
      </c>
      <c r="X5" s="144" t="s">
        <v>10</v>
      </c>
      <c r="Y5" t="s">
        <v>10</v>
      </c>
      <c r="Z5" s="140" t="s">
        <v>7</v>
      </c>
      <c r="AA5" s="124" t="s">
        <v>7</v>
      </c>
      <c r="AB5" s="140" t="s">
        <v>8</v>
      </c>
      <c r="AC5" s="124" t="s">
        <v>141</v>
      </c>
      <c r="AD5" s="145" t="s">
        <v>127</v>
      </c>
      <c r="AE5" s="144" t="s">
        <v>21</v>
      </c>
      <c r="AF5" s="140" t="s">
        <v>435</v>
      </c>
      <c r="AG5" s="129" t="s">
        <v>435</v>
      </c>
      <c r="AH5" s="140" t="s">
        <v>346</v>
      </c>
      <c r="AI5" t="s">
        <v>346</v>
      </c>
      <c r="AJ5" s="140" t="s">
        <v>13</v>
      </c>
      <c r="AK5" s="124" t="s">
        <v>13</v>
      </c>
      <c r="AL5" s="146" t="s">
        <v>134</v>
      </c>
      <c r="AM5" s="124" t="s">
        <v>134</v>
      </c>
      <c r="AN5" s="146" t="s">
        <v>131</v>
      </c>
      <c r="AO5" s="147" t="s">
        <v>131</v>
      </c>
      <c r="AP5" s="148" t="s">
        <v>14</v>
      </c>
      <c r="AQ5" s="149" t="s">
        <v>14</v>
      </c>
      <c r="AR5" s="148" t="s">
        <v>16</v>
      </c>
      <c r="AS5" s="149" t="s">
        <v>16</v>
      </c>
      <c r="AT5" s="145" t="s">
        <v>132</v>
      </c>
      <c r="AU5" s="147" t="s">
        <v>132</v>
      </c>
      <c r="AV5" s="144" t="s">
        <v>133</v>
      </c>
      <c r="AW5" s="147" t="s">
        <v>133</v>
      </c>
      <c r="AX5" s="2"/>
    </row>
    <row r="6" spans="1:50" x14ac:dyDescent="0.25">
      <c r="A6" s="136" t="s">
        <v>3</v>
      </c>
      <c r="B6" s="137" t="s">
        <v>142</v>
      </c>
      <c r="C6" s="138">
        <v>0</v>
      </c>
      <c r="E6" s="3"/>
      <c r="F6" s="140" t="s">
        <v>62</v>
      </c>
      <c r="G6" t="s">
        <v>164</v>
      </c>
      <c r="H6"/>
      <c r="I6" s="140" t="s">
        <v>128</v>
      </c>
      <c r="J6" t="s">
        <v>136</v>
      </c>
      <c r="K6" s="137" t="s">
        <v>137</v>
      </c>
      <c r="L6" s="140" t="s">
        <v>3</v>
      </c>
      <c r="M6" t="s">
        <v>145</v>
      </c>
      <c r="N6" s="140" t="s">
        <v>4</v>
      </c>
      <c r="O6" t="s">
        <v>146</v>
      </c>
      <c r="P6" s="140" t="s">
        <v>5</v>
      </c>
      <c r="Q6" t="s">
        <v>147</v>
      </c>
      <c r="R6" s="140" t="s">
        <v>1</v>
      </c>
      <c r="S6" t="s">
        <v>6</v>
      </c>
      <c r="T6" s="140" t="s">
        <v>63</v>
      </c>
      <c r="U6" t="s">
        <v>148</v>
      </c>
      <c r="V6" s="140" t="s">
        <v>129</v>
      </c>
      <c r="W6" t="s">
        <v>279</v>
      </c>
      <c r="X6" s="144" t="s">
        <v>10</v>
      </c>
      <c r="Y6" t="s">
        <v>65</v>
      </c>
      <c r="Z6" s="140" t="s">
        <v>7</v>
      </c>
      <c r="AA6" s="129" t="s">
        <v>149</v>
      </c>
      <c r="AB6" s="140" t="s">
        <v>8</v>
      </c>
      <c r="AC6" t="s">
        <v>347</v>
      </c>
      <c r="AD6" s="145" t="s">
        <v>127</v>
      </c>
      <c r="AE6" s="144" t="s">
        <v>21</v>
      </c>
      <c r="AF6" s="140" t="s">
        <v>435</v>
      </c>
      <c r="AG6" t="s">
        <v>127</v>
      </c>
      <c r="AH6" s="140" t="s">
        <v>346</v>
      </c>
      <c r="AI6" t="s">
        <v>348</v>
      </c>
      <c r="AJ6" s="140" t="s">
        <v>13</v>
      </c>
      <c r="AK6" t="s">
        <v>161</v>
      </c>
      <c r="AL6" s="146" t="s">
        <v>134</v>
      </c>
      <c r="AM6" t="s">
        <v>349</v>
      </c>
      <c r="AN6" s="146" t="s">
        <v>131</v>
      </c>
      <c r="AO6" t="s">
        <v>280</v>
      </c>
      <c r="AP6" s="148" t="s">
        <v>14</v>
      </c>
      <c r="AQ6" s="124" t="s">
        <v>21</v>
      </c>
      <c r="AR6" s="148" t="s">
        <v>16</v>
      </c>
      <c r="AS6" s="124" t="s">
        <v>21</v>
      </c>
      <c r="AT6" s="145" t="s">
        <v>132</v>
      </c>
      <c r="AU6" t="s">
        <v>350</v>
      </c>
      <c r="AV6" s="140" t="s">
        <v>21</v>
      </c>
      <c r="AW6" s="135" t="s">
        <v>21</v>
      </c>
      <c r="AX6" s="2"/>
    </row>
    <row r="7" spans="1:50" x14ac:dyDescent="0.25">
      <c r="A7" s="136" t="s">
        <v>129</v>
      </c>
      <c r="B7" s="137" t="s">
        <v>71</v>
      </c>
      <c r="C7" s="138">
        <v>0</v>
      </c>
      <c r="E7" s="2"/>
      <c r="F7" s="140" t="s">
        <v>62</v>
      </c>
      <c r="G7" t="s">
        <v>184</v>
      </c>
      <c r="H7"/>
      <c r="I7" s="140" t="s">
        <v>128</v>
      </c>
      <c r="J7" t="s">
        <v>351</v>
      </c>
      <c r="K7" s="137" t="s">
        <v>137</v>
      </c>
      <c r="L7" s="140" t="s">
        <v>3</v>
      </c>
      <c r="M7" t="s">
        <v>154</v>
      </c>
      <c r="N7" s="140" t="s">
        <v>4</v>
      </c>
      <c r="O7" t="s">
        <v>285</v>
      </c>
      <c r="P7" s="140" t="s">
        <v>5</v>
      </c>
      <c r="Q7" t="s">
        <v>155</v>
      </c>
      <c r="R7" s="140" t="s">
        <v>1</v>
      </c>
      <c r="S7" t="s">
        <v>156</v>
      </c>
      <c r="T7" s="140" t="s">
        <v>63</v>
      </c>
      <c r="U7" t="s">
        <v>157</v>
      </c>
      <c r="V7" s="140" t="s">
        <v>129</v>
      </c>
      <c r="W7" t="s">
        <v>286</v>
      </c>
      <c r="X7" s="144" t="s">
        <v>10</v>
      </c>
      <c r="Y7" t="s">
        <v>67</v>
      </c>
      <c r="Z7" s="140" t="s">
        <v>7</v>
      </c>
      <c r="AA7" s="129" t="s">
        <v>158</v>
      </c>
      <c r="AB7" s="140" t="s">
        <v>8</v>
      </c>
      <c r="AC7" t="s">
        <v>352</v>
      </c>
      <c r="AD7" s="145" t="s">
        <v>127</v>
      </c>
      <c r="AE7" s="144" t="s">
        <v>21</v>
      </c>
      <c r="AF7" s="140" t="s">
        <v>435</v>
      </c>
      <c r="AG7" t="s">
        <v>282</v>
      </c>
      <c r="AH7" s="140" t="s">
        <v>346</v>
      </c>
      <c r="AI7" t="s">
        <v>353</v>
      </c>
      <c r="AJ7" s="140" t="s">
        <v>13</v>
      </c>
      <c r="AK7" t="s">
        <v>175</v>
      </c>
      <c r="AL7" s="146" t="s">
        <v>134</v>
      </c>
      <c r="AM7" t="s">
        <v>354</v>
      </c>
      <c r="AN7" s="146" t="s">
        <v>131</v>
      </c>
      <c r="AO7" t="s">
        <v>289</v>
      </c>
      <c r="AP7" s="148" t="s">
        <v>14</v>
      </c>
      <c r="AQ7" s="124" t="s">
        <v>21</v>
      </c>
      <c r="AR7" s="148" t="s">
        <v>16</v>
      </c>
      <c r="AS7" s="124" t="s">
        <v>21</v>
      </c>
      <c r="AT7" s="145" t="s">
        <v>132</v>
      </c>
      <c r="AU7" t="s">
        <v>355</v>
      </c>
      <c r="AV7" s="140" t="s">
        <v>21</v>
      </c>
      <c r="AW7" s="135" t="s">
        <v>21</v>
      </c>
      <c r="AX7" s="2"/>
    </row>
    <row r="8" spans="1:50" x14ac:dyDescent="0.25">
      <c r="A8" s="136" t="s">
        <v>133</v>
      </c>
      <c r="B8" s="137" t="s">
        <v>71</v>
      </c>
      <c r="C8" s="138">
        <v>0</v>
      </c>
      <c r="E8" s="2"/>
      <c r="F8" s="140" t="s">
        <v>62</v>
      </c>
      <c r="G8" t="s">
        <v>204</v>
      </c>
      <c r="H8"/>
      <c r="I8" s="140" t="s">
        <v>128</v>
      </c>
      <c r="J8" t="s">
        <v>144</v>
      </c>
      <c r="K8" s="137" t="s">
        <v>137</v>
      </c>
      <c r="L8" s="140" t="s">
        <v>3</v>
      </c>
      <c r="M8" t="s">
        <v>284</v>
      </c>
      <c r="N8" s="140" t="s">
        <v>4</v>
      </c>
      <c r="O8" t="s">
        <v>295</v>
      </c>
      <c r="P8" s="140" t="s">
        <v>5</v>
      </c>
      <c r="Q8" t="s">
        <v>166</v>
      </c>
      <c r="R8" s="140" t="s">
        <v>1</v>
      </c>
      <c r="S8" t="s">
        <v>167</v>
      </c>
      <c r="T8" s="140" t="s">
        <v>63</v>
      </c>
      <c r="U8" t="s">
        <v>168</v>
      </c>
      <c r="V8" s="140" t="s">
        <v>129</v>
      </c>
      <c r="W8" t="s">
        <v>299</v>
      </c>
      <c r="X8" s="144" t="s">
        <v>10</v>
      </c>
      <c r="Y8" t="s">
        <v>189</v>
      </c>
      <c r="Z8" s="140" t="s">
        <v>7</v>
      </c>
      <c r="AA8" s="129" t="s">
        <v>66</v>
      </c>
      <c r="AB8" s="140" t="s">
        <v>8</v>
      </c>
      <c r="AC8" t="s">
        <v>150</v>
      </c>
      <c r="AD8" s="145" t="s">
        <v>127</v>
      </c>
      <c r="AE8" s="144" t="s">
        <v>21</v>
      </c>
      <c r="AF8" s="140" t="s">
        <v>435</v>
      </c>
      <c r="AG8" t="s">
        <v>287</v>
      </c>
      <c r="AH8" s="140" t="s">
        <v>346</v>
      </c>
      <c r="AI8" s="124" t="s">
        <v>21</v>
      </c>
      <c r="AJ8" s="140" t="s">
        <v>13</v>
      </c>
      <c r="AK8" t="s">
        <v>288</v>
      </c>
      <c r="AL8" s="146" t="s">
        <v>134</v>
      </c>
      <c r="AM8" t="s">
        <v>162</v>
      </c>
      <c r="AN8" s="146" t="s">
        <v>131</v>
      </c>
      <c r="AO8" t="s">
        <v>298</v>
      </c>
      <c r="AP8" s="148" t="s">
        <v>14</v>
      </c>
      <c r="AQ8" s="124" t="s">
        <v>21</v>
      </c>
      <c r="AR8" s="148" t="s">
        <v>16</v>
      </c>
      <c r="AS8" s="124" t="s">
        <v>21</v>
      </c>
      <c r="AT8" s="145" t="s">
        <v>132</v>
      </c>
      <c r="AU8" t="s">
        <v>357</v>
      </c>
      <c r="AV8" s="140" t="s">
        <v>21</v>
      </c>
      <c r="AW8" s="135" t="s">
        <v>21</v>
      </c>
    </row>
    <row r="9" spans="1:50" x14ac:dyDescent="0.25">
      <c r="A9" s="136" t="s">
        <v>7</v>
      </c>
      <c r="B9" s="137" t="s">
        <v>71</v>
      </c>
      <c r="C9" s="138">
        <v>0</v>
      </c>
      <c r="E9" s="3"/>
      <c r="F9" s="140" t="s">
        <v>62</v>
      </c>
      <c r="G9" t="s">
        <v>236</v>
      </c>
      <c r="H9"/>
      <c r="I9" s="140" t="s">
        <v>128</v>
      </c>
      <c r="J9" t="s">
        <v>341</v>
      </c>
      <c r="K9" s="137" t="s">
        <v>153</v>
      </c>
      <c r="L9" s="140" t="s">
        <v>3</v>
      </c>
      <c r="M9" t="s">
        <v>172</v>
      </c>
      <c r="N9" s="140" t="s">
        <v>4</v>
      </c>
      <c r="O9" t="s">
        <v>358</v>
      </c>
      <c r="P9" s="140" t="s">
        <v>5</v>
      </c>
      <c r="Q9" t="s">
        <v>179</v>
      </c>
      <c r="R9" s="140" t="s">
        <v>1</v>
      </c>
      <c r="S9" t="s">
        <v>173</v>
      </c>
      <c r="T9" s="140" t="s">
        <v>63</v>
      </c>
      <c r="U9" t="s">
        <v>359</v>
      </c>
      <c r="V9" s="140" t="s">
        <v>129</v>
      </c>
      <c r="W9" t="s">
        <v>360</v>
      </c>
      <c r="X9" s="144" t="s">
        <v>10</v>
      </c>
      <c r="Y9" t="s">
        <v>64</v>
      </c>
      <c r="Z9" s="140" t="s">
        <v>7</v>
      </c>
      <c r="AA9" s="129" t="s">
        <v>174</v>
      </c>
      <c r="AB9" s="140" t="s">
        <v>8</v>
      </c>
      <c r="AC9" t="s">
        <v>159</v>
      </c>
      <c r="AD9" s="145" t="s">
        <v>127</v>
      </c>
      <c r="AE9" s="144" t="s">
        <v>21</v>
      </c>
      <c r="AF9" s="140" t="s">
        <v>435</v>
      </c>
      <c r="AG9" t="s">
        <v>291</v>
      </c>
      <c r="AH9" s="140" t="s">
        <v>346</v>
      </c>
      <c r="AI9" s="124" t="s">
        <v>21</v>
      </c>
      <c r="AJ9" s="140" t="s">
        <v>13</v>
      </c>
      <c r="AK9" t="s">
        <v>292</v>
      </c>
      <c r="AL9" s="146" t="s">
        <v>134</v>
      </c>
      <c r="AM9" t="s">
        <v>293</v>
      </c>
      <c r="AN9" s="146" t="s">
        <v>131</v>
      </c>
      <c r="AO9" t="s">
        <v>163</v>
      </c>
      <c r="AP9" s="148" t="s">
        <v>14</v>
      </c>
      <c r="AQ9" s="124" t="s">
        <v>21</v>
      </c>
      <c r="AR9" s="148" t="s">
        <v>16</v>
      </c>
      <c r="AS9" s="124" t="s">
        <v>21</v>
      </c>
      <c r="AT9" s="145" t="s">
        <v>132</v>
      </c>
      <c r="AU9" t="s">
        <v>361</v>
      </c>
      <c r="AV9" s="140" t="s">
        <v>21</v>
      </c>
      <c r="AW9" s="135" t="s">
        <v>21</v>
      </c>
    </row>
    <row r="10" spans="1:50" x14ac:dyDescent="0.25">
      <c r="A10" s="136" t="s">
        <v>435</v>
      </c>
      <c r="B10" s="137" t="s">
        <v>71</v>
      </c>
      <c r="C10" s="138">
        <v>0</v>
      </c>
      <c r="E10" s="2"/>
      <c r="F10" s="140" t="s">
        <v>62</v>
      </c>
      <c r="G10" t="s">
        <v>209</v>
      </c>
      <c r="H10"/>
      <c r="I10" s="140" t="s">
        <v>128</v>
      </c>
      <c r="J10" t="s">
        <v>342</v>
      </c>
      <c r="K10" s="137" t="s">
        <v>137</v>
      </c>
      <c r="L10" s="140" t="s">
        <v>3</v>
      </c>
      <c r="M10" t="s">
        <v>178</v>
      </c>
      <c r="N10" s="140" t="s">
        <v>4</v>
      </c>
      <c r="O10" t="s">
        <v>304</v>
      </c>
      <c r="P10" s="140" t="s">
        <v>5</v>
      </c>
      <c r="Q10" t="s">
        <v>187</v>
      </c>
      <c r="R10" s="140" t="s">
        <v>1</v>
      </c>
      <c r="S10" t="s">
        <v>180</v>
      </c>
      <c r="T10" s="140" t="s">
        <v>63</v>
      </c>
      <c r="U10" t="s">
        <v>181</v>
      </c>
      <c r="V10" s="140" t="s">
        <v>129</v>
      </c>
      <c r="W10" t="s">
        <v>296</v>
      </c>
      <c r="X10" s="144" t="s">
        <v>10</v>
      </c>
      <c r="Y10" t="s">
        <v>68</v>
      </c>
      <c r="Z10" s="140" t="s">
        <v>7</v>
      </c>
      <c r="AA10" s="129" t="s">
        <v>182</v>
      </c>
      <c r="AB10" s="140" t="s">
        <v>8</v>
      </c>
      <c r="AC10" t="s">
        <v>362</v>
      </c>
      <c r="AD10" s="145" t="s">
        <v>127</v>
      </c>
      <c r="AE10" s="144" t="s">
        <v>21</v>
      </c>
      <c r="AF10" s="140" t="s">
        <v>435</v>
      </c>
      <c r="AG10" t="s">
        <v>297</v>
      </c>
      <c r="AH10" s="140" t="s">
        <v>346</v>
      </c>
      <c r="AI10" s="124" t="s">
        <v>21</v>
      </c>
      <c r="AJ10" s="140" t="s">
        <v>13</v>
      </c>
      <c r="AK10" t="s">
        <v>196</v>
      </c>
      <c r="AL10" s="146" t="s">
        <v>134</v>
      </c>
      <c r="AM10" t="s">
        <v>363</v>
      </c>
      <c r="AN10" s="146" t="s">
        <v>131</v>
      </c>
      <c r="AO10" t="s">
        <v>169</v>
      </c>
      <c r="AP10" s="148" t="s">
        <v>14</v>
      </c>
      <c r="AQ10" s="124" t="s">
        <v>21</v>
      </c>
      <c r="AR10" s="148" t="s">
        <v>16</v>
      </c>
      <c r="AS10" s="124" t="s">
        <v>21</v>
      </c>
      <c r="AT10" s="145" t="s">
        <v>132</v>
      </c>
      <c r="AU10" t="s">
        <v>364</v>
      </c>
      <c r="AV10" s="140" t="s">
        <v>21</v>
      </c>
      <c r="AW10" s="135" t="s">
        <v>21</v>
      </c>
    </row>
    <row r="11" spans="1:50" x14ac:dyDescent="0.25">
      <c r="A11" s="136" t="s">
        <v>10</v>
      </c>
      <c r="B11" s="137" t="s">
        <v>71</v>
      </c>
      <c r="C11" s="138">
        <v>0</v>
      </c>
      <c r="E11" s="3"/>
      <c r="F11" s="140" t="s">
        <v>62</v>
      </c>
      <c r="G11" t="s">
        <v>365</v>
      </c>
      <c r="H11"/>
      <c r="I11" s="140" t="s">
        <v>128</v>
      </c>
      <c r="J11" t="s">
        <v>165</v>
      </c>
      <c r="K11" s="137" t="s">
        <v>137</v>
      </c>
      <c r="L11" s="140" t="s">
        <v>3</v>
      </c>
      <c r="M11" t="s">
        <v>366</v>
      </c>
      <c r="N11" s="140" t="s">
        <v>4</v>
      </c>
      <c r="O11" t="s">
        <v>207</v>
      </c>
      <c r="P11" s="140" t="s">
        <v>5</v>
      </c>
      <c r="Q11" t="s">
        <v>193</v>
      </c>
      <c r="R11" s="140" t="s">
        <v>1</v>
      </c>
      <c r="S11" t="s">
        <v>188</v>
      </c>
      <c r="T11" s="140" t="s">
        <v>63</v>
      </c>
      <c r="U11" s="135" t="s">
        <v>21</v>
      </c>
      <c r="V11" s="140" t="s">
        <v>129</v>
      </c>
      <c r="W11" t="s">
        <v>302</v>
      </c>
      <c r="X11" s="144" t="s">
        <v>10</v>
      </c>
      <c r="Y11" t="s">
        <v>194</v>
      </c>
      <c r="Z11" s="140" t="s">
        <v>7</v>
      </c>
      <c r="AA11" s="129" t="s">
        <v>19</v>
      </c>
      <c r="AB11" s="140" t="s">
        <v>8</v>
      </c>
      <c r="AC11" t="s">
        <v>367</v>
      </c>
      <c r="AD11" s="145" t="s">
        <v>127</v>
      </c>
      <c r="AE11" s="144" t="s">
        <v>21</v>
      </c>
      <c r="AF11" s="140" t="s">
        <v>435</v>
      </c>
      <c r="AG11" t="s">
        <v>368</v>
      </c>
      <c r="AH11" s="140" t="s">
        <v>346</v>
      </c>
      <c r="AI11" s="124" t="s">
        <v>21</v>
      </c>
      <c r="AJ11" s="140" t="s">
        <v>13</v>
      </c>
      <c r="AK11" t="s">
        <v>300</v>
      </c>
      <c r="AL11" s="146" t="s">
        <v>134</v>
      </c>
      <c r="AM11" t="s">
        <v>369</v>
      </c>
      <c r="AN11" s="146" t="s">
        <v>131</v>
      </c>
      <c r="AO11" t="s">
        <v>306</v>
      </c>
      <c r="AP11" s="148" t="s">
        <v>14</v>
      </c>
      <c r="AQ11" s="124" t="s">
        <v>21</v>
      </c>
      <c r="AR11" s="148" t="s">
        <v>16</v>
      </c>
      <c r="AS11" s="124" t="s">
        <v>21</v>
      </c>
      <c r="AT11" s="145" t="s">
        <v>132</v>
      </c>
      <c r="AU11" t="s">
        <v>370</v>
      </c>
      <c r="AV11" s="140" t="s">
        <v>21</v>
      </c>
      <c r="AW11" s="135" t="s">
        <v>21</v>
      </c>
    </row>
    <row r="12" spans="1:50" x14ac:dyDescent="0.25">
      <c r="A12" s="136" t="s">
        <v>12</v>
      </c>
      <c r="B12" s="137" t="s">
        <v>71</v>
      </c>
      <c r="C12" s="138">
        <v>0</v>
      </c>
      <c r="E12" s="2"/>
      <c r="F12" s="140" t="s">
        <v>62</v>
      </c>
      <c r="G12" t="s">
        <v>215</v>
      </c>
      <c r="H12"/>
      <c r="I12" s="140" t="s">
        <v>128</v>
      </c>
      <c r="J12" t="s">
        <v>371</v>
      </c>
      <c r="K12" s="137" t="s">
        <v>137</v>
      </c>
      <c r="L12" s="140" t="s">
        <v>3</v>
      </c>
      <c r="M12" t="s">
        <v>186</v>
      </c>
      <c r="N12" s="140" t="s">
        <v>4</v>
      </c>
      <c r="O12" t="s">
        <v>372</v>
      </c>
      <c r="P12" s="140" t="s">
        <v>5</v>
      </c>
      <c r="Q12" t="s">
        <v>373</v>
      </c>
      <c r="R12" s="140" t="s">
        <v>1</v>
      </c>
      <c r="S12" t="s">
        <v>11</v>
      </c>
      <c r="T12" s="140" t="s">
        <v>63</v>
      </c>
      <c r="U12" s="135" t="s">
        <v>21</v>
      </c>
      <c r="V12" s="140" t="s">
        <v>129</v>
      </c>
      <c r="W12" t="s">
        <v>317</v>
      </c>
      <c r="X12" s="144" t="s">
        <v>10</v>
      </c>
      <c r="Y12" t="s">
        <v>202</v>
      </c>
      <c r="Z12" s="140" t="s">
        <v>7</v>
      </c>
      <c r="AA12" s="129" t="s">
        <v>195</v>
      </c>
      <c r="AB12" s="140" t="s">
        <v>8</v>
      </c>
      <c r="AC12" t="s">
        <v>374</v>
      </c>
      <c r="AD12" s="145" t="s">
        <v>127</v>
      </c>
      <c r="AE12" s="144" t="s">
        <v>21</v>
      </c>
      <c r="AF12" s="140" t="s">
        <v>435</v>
      </c>
      <c r="AG12" t="s">
        <v>375</v>
      </c>
      <c r="AH12" s="140" t="s">
        <v>346</v>
      </c>
      <c r="AI12" s="124" t="s">
        <v>21</v>
      </c>
      <c r="AJ12" s="140" t="s">
        <v>13</v>
      </c>
      <c r="AK12" t="s">
        <v>203</v>
      </c>
      <c r="AL12" s="146" t="s">
        <v>134</v>
      </c>
      <c r="AM12" t="s">
        <v>376</v>
      </c>
      <c r="AN12" s="146" t="s">
        <v>131</v>
      </c>
      <c r="AO12" t="s">
        <v>176</v>
      </c>
      <c r="AP12" s="148" t="s">
        <v>14</v>
      </c>
      <c r="AQ12" s="124" t="s">
        <v>21</v>
      </c>
      <c r="AR12" s="148" t="s">
        <v>16</v>
      </c>
      <c r="AS12" s="124" t="s">
        <v>21</v>
      </c>
      <c r="AT12" s="145" t="s">
        <v>132</v>
      </c>
      <c r="AU12" t="s">
        <v>377</v>
      </c>
      <c r="AV12" s="140" t="s">
        <v>21</v>
      </c>
      <c r="AW12" s="135" t="s">
        <v>21</v>
      </c>
    </row>
    <row r="13" spans="1:50" x14ac:dyDescent="0.25">
      <c r="A13" s="136" t="s">
        <v>4</v>
      </c>
      <c r="B13" s="137" t="s">
        <v>197</v>
      </c>
      <c r="C13" s="138">
        <v>0</v>
      </c>
      <c r="D13" s="127"/>
      <c r="E13" s="2"/>
      <c r="F13" s="140" t="s">
        <v>62</v>
      </c>
      <c r="G13" t="s">
        <v>135</v>
      </c>
      <c r="H13"/>
      <c r="I13" s="140" t="s">
        <v>128</v>
      </c>
      <c r="J13" t="s">
        <v>281</v>
      </c>
      <c r="K13" s="137" t="s">
        <v>137</v>
      </c>
      <c r="L13" s="140" t="s">
        <v>3</v>
      </c>
      <c r="M13" t="s">
        <v>199</v>
      </c>
      <c r="N13" s="140" t="s">
        <v>4</v>
      </c>
      <c r="O13" t="s">
        <v>316</v>
      </c>
      <c r="P13" s="140" t="s">
        <v>5</v>
      </c>
      <c r="Q13" t="s">
        <v>200</v>
      </c>
      <c r="R13" s="140" t="s">
        <v>1</v>
      </c>
      <c r="S13" t="s">
        <v>201</v>
      </c>
      <c r="T13" s="140" t="s">
        <v>63</v>
      </c>
      <c r="U13" s="135" t="s">
        <v>21</v>
      </c>
      <c r="V13" s="140" t="s">
        <v>129</v>
      </c>
      <c r="W13" t="s">
        <v>378</v>
      </c>
      <c r="X13" s="144" t="s">
        <v>10</v>
      </c>
      <c r="Y13" s="144" t="s">
        <v>21</v>
      </c>
      <c r="Z13" s="140" t="s">
        <v>7</v>
      </c>
      <c r="AA13" s="129"/>
      <c r="AB13" s="140" t="s">
        <v>8</v>
      </c>
      <c r="AC13" t="s">
        <v>379</v>
      </c>
      <c r="AD13" s="145" t="s">
        <v>127</v>
      </c>
      <c r="AE13" s="144" t="s">
        <v>21</v>
      </c>
      <c r="AF13" s="140" t="s">
        <v>435</v>
      </c>
      <c r="AG13" t="s">
        <v>380</v>
      </c>
      <c r="AH13" s="140" t="s">
        <v>346</v>
      </c>
      <c r="AI13" s="124" t="s">
        <v>21</v>
      </c>
      <c r="AJ13" s="140" t="s">
        <v>13</v>
      </c>
      <c r="AK13" s="144" t="s">
        <v>21</v>
      </c>
      <c r="AL13" s="146" t="s">
        <v>134</v>
      </c>
      <c r="AM13" t="s">
        <v>301</v>
      </c>
      <c r="AN13" s="146" t="s">
        <v>131</v>
      </c>
      <c r="AO13" t="s">
        <v>183</v>
      </c>
      <c r="AP13" s="148" t="s">
        <v>14</v>
      </c>
      <c r="AQ13" s="124" t="s">
        <v>21</v>
      </c>
      <c r="AR13" s="148" t="s">
        <v>16</v>
      </c>
      <c r="AS13" s="124" t="s">
        <v>21</v>
      </c>
      <c r="AT13" s="145" t="s">
        <v>132</v>
      </c>
      <c r="AU13" t="s">
        <v>382</v>
      </c>
      <c r="AV13" s="140" t="s">
        <v>21</v>
      </c>
      <c r="AW13" s="135" t="s">
        <v>21</v>
      </c>
    </row>
    <row r="14" spans="1:50" x14ac:dyDescent="0.25">
      <c r="A14" s="136" t="s">
        <v>62</v>
      </c>
      <c r="B14" s="137" t="s">
        <v>152</v>
      </c>
      <c r="C14" s="138">
        <v>1</v>
      </c>
      <c r="E14" s="3"/>
      <c r="F14" s="140" t="s">
        <v>62</v>
      </c>
      <c r="G14" t="s">
        <v>239</v>
      </c>
      <c r="H14"/>
      <c r="I14" s="140" t="s">
        <v>128</v>
      </c>
      <c r="J14" t="s">
        <v>383</v>
      </c>
      <c r="K14" s="137" t="s">
        <v>137</v>
      </c>
      <c r="L14" s="140" t="s">
        <v>3</v>
      </c>
      <c r="M14" t="s">
        <v>206</v>
      </c>
      <c r="N14" s="140" t="s">
        <v>4</v>
      </c>
      <c r="O14" t="s">
        <v>319</v>
      </c>
      <c r="P14" s="140" t="s">
        <v>5</v>
      </c>
      <c r="Q14" s="135" t="s">
        <v>21</v>
      </c>
      <c r="R14" s="140" t="s">
        <v>1</v>
      </c>
      <c r="S14" t="s">
        <v>208</v>
      </c>
      <c r="T14" s="140" t="s">
        <v>63</v>
      </c>
      <c r="U14" s="135" t="s">
        <v>21</v>
      </c>
      <c r="V14" s="140" t="s">
        <v>129</v>
      </c>
      <c r="W14" t="s">
        <v>384</v>
      </c>
      <c r="X14" s="144" t="s">
        <v>10</v>
      </c>
      <c r="Y14" s="144" t="s">
        <v>21</v>
      </c>
      <c r="Z14" s="140" t="s">
        <v>7</v>
      </c>
      <c r="AA14" s="135" t="s">
        <v>21</v>
      </c>
      <c r="AB14" s="140" t="s">
        <v>8</v>
      </c>
      <c r="AC14" t="s">
        <v>385</v>
      </c>
      <c r="AD14" s="145" t="s">
        <v>127</v>
      </c>
      <c r="AE14" s="144" t="s">
        <v>21</v>
      </c>
      <c r="AF14" s="140" t="s">
        <v>435</v>
      </c>
      <c r="AG14" t="s">
        <v>356</v>
      </c>
      <c r="AH14" s="140" t="s">
        <v>346</v>
      </c>
      <c r="AI14" s="124" t="s">
        <v>21</v>
      </c>
      <c r="AJ14" s="140" t="s">
        <v>13</v>
      </c>
      <c r="AK14" s="144" t="s">
        <v>21</v>
      </c>
      <c r="AL14" s="146" t="s">
        <v>134</v>
      </c>
      <c r="AM14" t="s">
        <v>386</v>
      </c>
      <c r="AN14" s="146" t="s">
        <v>131</v>
      </c>
      <c r="AO14" s="147" t="s">
        <v>21</v>
      </c>
      <c r="AP14" s="148" t="s">
        <v>14</v>
      </c>
      <c r="AQ14" s="124" t="s">
        <v>21</v>
      </c>
      <c r="AR14" s="148" t="s">
        <v>16</v>
      </c>
      <c r="AS14" s="124" t="s">
        <v>21</v>
      </c>
      <c r="AT14" s="145" t="s">
        <v>132</v>
      </c>
      <c r="AU14" t="s">
        <v>387</v>
      </c>
      <c r="AV14" s="140" t="s">
        <v>21</v>
      </c>
      <c r="AW14" s="135" t="s">
        <v>21</v>
      </c>
    </row>
    <row r="15" spans="1:50" x14ac:dyDescent="0.25">
      <c r="A15" s="136" t="s">
        <v>8</v>
      </c>
      <c r="B15" s="137" t="s">
        <v>71</v>
      </c>
      <c r="C15" s="138">
        <v>0</v>
      </c>
      <c r="E15" s="142"/>
      <c r="F15" s="140" t="s">
        <v>62</v>
      </c>
      <c r="G15" t="s">
        <v>241</v>
      </c>
      <c r="H15"/>
      <c r="I15" s="140" t="s">
        <v>128</v>
      </c>
      <c r="J15" t="s">
        <v>171</v>
      </c>
      <c r="K15" s="137" t="s">
        <v>137</v>
      </c>
      <c r="L15" s="140" t="s">
        <v>3</v>
      </c>
      <c r="M15" t="s">
        <v>388</v>
      </c>
      <c r="N15" s="140" t="s">
        <v>4</v>
      </c>
      <c r="O15" t="s">
        <v>320</v>
      </c>
      <c r="P15" s="140" t="s">
        <v>5</v>
      </c>
      <c r="Q15" s="135" t="s">
        <v>21</v>
      </c>
      <c r="R15" s="140" t="s">
        <v>1</v>
      </c>
      <c r="S15" t="s">
        <v>212</v>
      </c>
      <c r="T15" s="140" t="s">
        <v>63</v>
      </c>
      <c r="U15" s="135" t="s">
        <v>21</v>
      </c>
      <c r="V15" s="140" t="s">
        <v>129</v>
      </c>
      <c r="W15" t="s">
        <v>321</v>
      </c>
      <c r="X15" s="144" t="s">
        <v>10</v>
      </c>
      <c r="Y15" s="144" t="s">
        <v>21</v>
      </c>
      <c r="Z15" s="140" t="s">
        <v>7</v>
      </c>
      <c r="AA15" s="135" t="s">
        <v>21</v>
      </c>
      <c r="AB15" s="140" t="s">
        <v>8</v>
      </c>
      <c r="AC15" t="s">
        <v>389</v>
      </c>
      <c r="AD15" s="145" t="s">
        <v>127</v>
      </c>
      <c r="AE15" s="144" t="s">
        <v>21</v>
      </c>
      <c r="AF15" s="140" t="s">
        <v>435</v>
      </c>
      <c r="AG15" t="s">
        <v>160</v>
      </c>
      <c r="AH15" s="140" t="s">
        <v>346</v>
      </c>
      <c r="AI15" s="124" t="s">
        <v>21</v>
      </c>
      <c r="AJ15" s="140" t="s">
        <v>13</v>
      </c>
      <c r="AK15" s="144" t="s">
        <v>21</v>
      </c>
      <c r="AL15" s="146" t="s">
        <v>134</v>
      </c>
      <c r="AM15" t="s">
        <v>390</v>
      </c>
      <c r="AN15" s="146" t="s">
        <v>131</v>
      </c>
      <c r="AO15" s="147" t="s">
        <v>21</v>
      </c>
      <c r="AP15" s="148" t="s">
        <v>14</v>
      </c>
      <c r="AQ15" s="124" t="s">
        <v>21</v>
      </c>
      <c r="AR15" s="148" t="s">
        <v>16</v>
      </c>
      <c r="AS15" s="124" t="s">
        <v>21</v>
      </c>
      <c r="AT15" s="145" t="s">
        <v>132</v>
      </c>
      <c r="AU15" t="s">
        <v>391</v>
      </c>
      <c r="AV15" s="140" t="s">
        <v>21</v>
      </c>
      <c r="AW15" s="135" t="s">
        <v>21</v>
      </c>
    </row>
    <row r="16" spans="1:50" x14ac:dyDescent="0.25">
      <c r="A16" s="136" t="s">
        <v>5</v>
      </c>
      <c r="B16" s="137" t="s">
        <v>72</v>
      </c>
      <c r="C16" s="138">
        <v>0</v>
      </c>
      <c r="E16" s="56"/>
      <c r="F16" s="140" t="s">
        <v>62</v>
      </c>
      <c r="G16" t="s">
        <v>243</v>
      </c>
      <c r="H16"/>
      <c r="I16" s="140" t="s">
        <v>128</v>
      </c>
      <c r="J16" t="s">
        <v>325</v>
      </c>
      <c r="K16" s="137" t="s">
        <v>137</v>
      </c>
      <c r="L16" s="140" t="s">
        <v>3</v>
      </c>
      <c r="M16" t="s">
        <v>313</v>
      </c>
      <c r="N16" s="140" t="s">
        <v>4</v>
      </c>
      <c r="O16" t="s">
        <v>392</v>
      </c>
      <c r="P16" s="140" t="s">
        <v>5</v>
      </c>
      <c r="Q16" s="135" t="s">
        <v>21</v>
      </c>
      <c r="R16" s="140" t="s">
        <v>1</v>
      </c>
      <c r="S16" t="s">
        <v>18</v>
      </c>
      <c r="T16" s="140" t="s">
        <v>63</v>
      </c>
      <c r="U16" s="135" t="s">
        <v>21</v>
      </c>
      <c r="V16" s="140" t="s">
        <v>129</v>
      </c>
      <c r="W16" t="s">
        <v>311</v>
      </c>
      <c r="X16" s="144" t="s">
        <v>10</v>
      </c>
      <c r="Y16" s="144" t="s">
        <v>21</v>
      </c>
      <c r="Z16" s="140" t="s">
        <v>7</v>
      </c>
      <c r="AA16" s="135" t="s">
        <v>21</v>
      </c>
      <c r="AB16" s="140" t="s">
        <v>8</v>
      </c>
      <c r="AC16" t="s">
        <v>393</v>
      </c>
      <c r="AD16" s="145" t="s">
        <v>127</v>
      </c>
      <c r="AE16" s="144" t="s">
        <v>21</v>
      </c>
      <c r="AF16" s="140" t="s">
        <v>435</v>
      </c>
      <c r="AG16" t="s">
        <v>381</v>
      </c>
      <c r="AH16" s="140" t="s">
        <v>346</v>
      </c>
      <c r="AI16" s="124" t="s">
        <v>21</v>
      </c>
      <c r="AJ16" s="140" t="s">
        <v>13</v>
      </c>
      <c r="AK16" s="144" t="s">
        <v>21</v>
      </c>
      <c r="AL16" s="146" t="s">
        <v>134</v>
      </c>
      <c r="AM16" t="s">
        <v>303</v>
      </c>
      <c r="AN16" s="146" t="s">
        <v>131</v>
      </c>
      <c r="AO16" s="147" t="s">
        <v>21</v>
      </c>
      <c r="AP16" s="148" t="s">
        <v>14</v>
      </c>
      <c r="AQ16" s="124" t="s">
        <v>21</v>
      </c>
      <c r="AR16" s="148" t="s">
        <v>16</v>
      </c>
      <c r="AS16" s="124" t="s">
        <v>21</v>
      </c>
      <c r="AT16" s="145" t="s">
        <v>132</v>
      </c>
      <c r="AU16" t="s">
        <v>394</v>
      </c>
      <c r="AV16" s="140" t="s">
        <v>21</v>
      </c>
      <c r="AW16" s="135" t="s">
        <v>21</v>
      </c>
    </row>
    <row r="17" spans="1:49" x14ac:dyDescent="0.25">
      <c r="A17" s="136" t="s">
        <v>13</v>
      </c>
      <c r="B17" s="137" t="s">
        <v>71</v>
      </c>
      <c r="C17" s="138">
        <v>0</v>
      </c>
      <c r="E17" s="3"/>
      <c r="F17" s="140" t="s">
        <v>62</v>
      </c>
      <c r="G17" t="s">
        <v>309</v>
      </c>
      <c r="H17"/>
      <c r="I17" s="140" t="s">
        <v>128</v>
      </c>
      <c r="J17" t="s">
        <v>185</v>
      </c>
      <c r="K17" s="137" t="s">
        <v>153</v>
      </c>
      <c r="L17" s="140" t="s">
        <v>3</v>
      </c>
      <c r="M17" t="s">
        <v>211</v>
      </c>
      <c r="N17" s="140" t="s">
        <v>4</v>
      </c>
      <c r="O17" t="s">
        <v>395</v>
      </c>
      <c r="P17" s="140" t="s">
        <v>5</v>
      </c>
      <c r="Q17" s="135" t="s">
        <v>21</v>
      </c>
      <c r="R17" s="140" t="s">
        <v>1</v>
      </c>
      <c r="S17" s="135" t="s">
        <v>21</v>
      </c>
      <c r="T17" s="140" t="s">
        <v>63</v>
      </c>
      <c r="U17" s="135" t="s">
        <v>21</v>
      </c>
      <c r="V17" s="140" t="s">
        <v>129</v>
      </c>
      <c r="W17" t="s">
        <v>328</v>
      </c>
      <c r="X17" s="144" t="s">
        <v>10</v>
      </c>
      <c r="Y17" s="144" t="s">
        <v>21</v>
      </c>
      <c r="Z17" s="140" t="s">
        <v>7</v>
      </c>
      <c r="AA17" s="135" t="s">
        <v>21</v>
      </c>
      <c r="AB17" s="140" t="s">
        <v>8</v>
      </c>
      <c r="AC17" t="s">
        <v>396</v>
      </c>
      <c r="AD17" s="145" t="s">
        <v>127</v>
      </c>
      <c r="AE17" s="144" t="s">
        <v>21</v>
      </c>
      <c r="AF17" s="140" t="s">
        <v>435</v>
      </c>
      <c r="AG17" t="s">
        <v>191</v>
      </c>
      <c r="AH17" s="140" t="s">
        <v>346</v>
      </c>
      <c r="AI17" s="124" t="s">
        <v>21</v>
      </c>
      <c r="AJ17" s="140" t="s">
        <v>13</v>
      </c>
      <c r="AK17" s="144" t="s">
        <v>21</v>
      </c>
      <c r="AL17" s="146" t="s">
        <v>134</v>
      </c>
      <c r="AM17" t="s">
        <v>397</v>
      </c>
      <c r="AN17" s="146" t="s">
        <v>131</v>
      </c>
      <c r="AO17" s="147" t="s">
        <v>21</v>
      </c>
      <c r="AP17" s="148" t="s">
        <v>14</v>
      </c>
      <c r="AQ17" s="124" t="s">
        <v>21</v>
      </c>
      <c r="AR17" s="148" t="s">
        <v>16</v>
      </c>
      <c r="AS17" s="124" t="s">
        <v>21</v>
      </c>
      <c r="AT17" s="145" t="s">
        <v>132</v>
      </c>
      <c r="AU17" t="s">
        <v>398</v>
      </c>
      <c r="AV17" s="140" t="s">
        <v>21</v>
      </c>
      <c r="AW17" s="135" t="s">
        <v>21</v>
      </c>
    </row>
    <row r="18" spans="1:49" x14ac:dyDescent="0.25">
      <c r="A18" s="136" t="s">
        <v>69</v>
      </c>
      <c r="B18" s="137" t="s">
        <v>71</v>
      </c>
      <c r="C18" s="138">
        <v>0</v>
      </c>
      <c r="E18" s="2"/>
      <c r="F18" s="140" t="s">
        <v>62</v>
      </c>
      <c r="G18" t="s">
        <v>228</v>
      </c>
      <c r="H18"/>
      <c r="I18" s="140" t="s">
        <v>128</v>
      </c>
      <c r="J18" t="s">
        <v>192</v>
      </c>
      <c r="K18" s="137" t="s">
        <v>137</v>
      </c>
      <c r="L18" s="140" t="s">
        <v>3</v>
      </c>
      <c r="M18" t="s">
        <v>214</v>
      </c>
      <c r="N18" s="140" t="s">
        <v>4</v>
      </c>
      <c r="O18" t="s">
        <v>399</v>
      </c>
      <c r="P18" s="140" t="s">
        <v>5</v>
      </c>
      <c r="Q18" s="135" t="s">
        <v>21</v>
      </c>
      <c r="R18" s="140" t="s">
        <v>1</v>
      </c>
      <c r="S18" s="135" t="s">
        <v>21</v>
      </c>
      <c r="T18" s="140" t="s">
        <v>63</v>
      </c>
      <c r="U18" s="135" t="s">
        <v>21</v>
      </c>
      <c r="V18" s="140" t="s">
        <v>129</v>
      </c>
      <c r="W18" t="s">
        <v>323</v>
      </c>
      <c r="X18" s="144" t="s">
        <v>10</v>
      </c>
      <c r="Y18" s="144" t="s">
        <v>21</v>
      </c>
      <c r="Z18" s="140" t="s">
        <v>7</v>
      </c>
      <c r="AA18" s="135" t="s">
        <v>21</v>
      </c>
      <c r="AB18" s="140" t="s">
        <v>8</v>
      </c>
      <c r="AC18" t="s">
        <v>190</v>
      </c>
      <c r="AD18" s="145" t="s">
        <v>127</v>
      </c>
      <c r="AE18" s="144" t="s">
        <v>21</v>
      </c>
      <c r="AF18" s="140" t="s">
        <v>435</v>
      </c>
      <c r="AG18" t="s">
        <v>436</v>
      </c>
      <c r="AH18" s="140" t="s">
        <v>346</v>
      </c>
      <c r="AI18" s="124" t="s">
        <v>21</v>
      </c>
      <c r="AJ18" s="140" t="s">
        <v>13</v>
      </c>
      <c r="AK18" s="144" t="s">
        <v>21</v>
      </c>
      <c r="AL18" s="146" t="s">
        <v>134</v>
      </c>
      <c r="AM18" t="s">
        <v>305</v>
      </c>
      <c r="AN18" s="146" t="s">
        <v>131</v>
      </c>
      <c r="AO18" s="147" t="s">
        <v>21</v>
      </c>
      <c r="AP18" s="148" t="s">
        <v>14</v>
      </c>
      <c r="AQ18" s="124" t="s">
        <v>21</v>
      </c>
      <c r="AR18" s="148" t="s">
        <v>16</v>
      </c>
      <c r="AS18" s="124" t="s">
        <v>21</v>
      </c>
      <c r="AT18" s="145" t="s">
        <v>132</v>
      </c>
      <c r="AU18" t="s">
        <v>400</v>
      </c>
      <c r="AV18" s="140" t="s">
        <v>21</v>
      </c>
      <c r="AW18" s="135" t="s">
        <v>21</v>
      </c>
    </row>
    <row r="19" spans="1:49" x14ac:dyDescent="0.25">
      <c r="A19" s="136" t="s">
        <v>14</v>
      </c>
      <c r="B19" s="137" t="s">
        <v>71</v>
      </c>
      <c r="C19" s="138">
        <v>0</v>
      </c>
      <c r="F19" s="140" t="s">
        <v>62</v>
      </c>
      <c r="G19" t="s">
        <v>314</v>
      </c>
      <c r="H19"/>
      <c r="I19" s="140" t="s">
        <v>128</v>
      </c>
      <c r="J19" t="s">
        <v>283</v>
      </c>
      <c r="K19" s="137" t="s">
        <v>137</v>
      </c>
      <c r="L19" s="140" t="s">
        <v>3</v>
      </c>
      <c r="M19" t="s">
        <v>401</v>
      </c>
      <c r="N19" s="140" t="s">
        <v>4</v>
      </c>
      <c r="O19" t="s">
        <v>232</v>
      </c>
      <c r="P19" s="140" t="s">
        <v>5</v>
      </c>
      <c r="Q19" s="135" t="s">
        <v>21</v>
      </c>
      <c r="R19" s="140" t="s">
        <v>1</v>
      </c>
      <c r="S19" s="135" t="s">
        <v>21</v>
      </c>
      <c r="T19" s="140" t="s">
        <v>63</v>
      </c>
      <c r="U19" s="135" t="s">
        <v>21</v>
      </c>
      <c r="V19" s="140" t="s">
        <v>129</v>
      </c>
      <c r="W19" s="135" t="s">
        <v>21</v>
      </c>
      <c r="X19" s="144" t="s">
        <v>10</v>
      </c>
      <c r="Y19" s="144" t="s">
        <v>21</v>
      </c>
      <c r="Z19" s="140" t="s">
        <v>7</v>
      </c>
      <c r="AA19" s="135" t="s">
        <v>21</v>
      </c>
      <c r="AB19" s="140" t="s">
        <v>8</v>
      </c>
      <c r="AC19" t="s">
        <v>402</v>
      </c>
      <c r="AD19" s="145" t="s">
        <v>127</v>
      </c>
      <c r="AE19" s="144" t="s">
        <v>21</v>
      </c>
      <c r="AF19" s="140" t="s">
        <v>435</v>
      </c>
      <c r="AG19" t="s">
        <v>437</v>
      </c>
      <c r="AH19" s="140" t="s">
        <v>346</v>
      </c>
      <c r="AI19" s="124" t="s">
        <v>21</v>
      </c>
      <c r="AJ19" s="140" t="s">
        <v>13</v>
      </c>
      <c r="AK19" s="144" t="s">
        <v>21</v>
      </c>
      <c r="AL19" s="146" t="s">
        <v>134</v>
      </c>
      <c r="AM19" t="s">
        <v>403</v>
      </c>
      <c r="AN19" s="146" t="s">
        <v>131</v>
      </c>
      <c r="AO19" s="147" t="s">
        <v>21</v>
      </c>
      <c r="AP19" s="148" t="s">
        <v>14</v>
      </c>
      <c r="AQ19" s="124" t="s">
        <v>21</v>
      </c>
      <c r="AR19" s="148" t="s">
        <v>16</v>
      </c>
      <c r="AS19" s="124" t="s">
        <v>21</v>
      </c>
      <c r="AT19" s="145" t="s">
        <v>132</v>
      </c>
      <c r="AU19" s="124" t="s">
        <v>21</v>
      </c>
      <c r="AV19" s="140" t="s">
        <v>21</v>
      </c>
      <c r="AW19" s="135" t="s">
        <v>21</v>
      </c>
    </row>
    <row r="20" spans="1:49" x14ac:dyDescent="0.25">
      <c r="A20" s="136" t="s">
        <v>16</v>
      </c>
      <c r="B20" s="137" t="s">
        <v>71</v>
      </c>
      <c r="C20" s="138">
        <v>0</v>
      </c>
      <c r="F20" s="140" t="s">
        <v>62</v>
      </c>
      <c r="G20" t="s">
        <v>177</v>
      </c>
      <c r="H20"/>
      <c r="I20" s="140" t="s">
        <v>128</v>
      </c>
      <c r="J20" t="s">
        <v>198</v>
      </c>
      <c r="K20" s="137" t="s">
        <v>153</v>
      </c>
      <c r="L20" s="140" t="s">
        <v>3</v>
      </c>
      <c r="M20" t="s">
        <v>404</v>
      </c>
      <c r="N20" s="140" t="s">
        <v>4</v>
      </c>
      <c r="O20" t="s">
        <v>235</v>
      </c>
      <c r="P20" s="140" t="s">
        <v>5</v>
      </c>
      <c r="Q20" s="135" t="s">
        <v>21</v>
      </c>
      <c r="R20" s="140" t="s">
        <v>1</v>
      </c>
      <c r="S20" s="135" t="s">
        <v>21</v>
      </c>
      <c r="T20" s="140" t="s">
        <v>63</v>
      </c>
      <c r="U20" s="135" t="s">
        <v>21</v>
      </c>
      <c r="V20" s="140" t="s">
        <v>129</v>
      </c>
      <c r="W20" s="135" t="s">
        <v>21</v>
      </c>
      <c r="X20" s="144" t="s">
        <v>10</v>
      </c>
      <c r="Y20" s="144" t="s">
        <v>21</v>
      </c>
      <c r="Z20" s="140" t="s">
        <v>7</v>
      </c>
      <c r="AA20" s="135" t="s">
        <v>21</v>
      </c>
      <c r="AB20" s="140" t="s">
        <v>8</v>
      </c>
      <c r="AC20" t="s">
        <v>405</v>
      </c>
      <c r="AD20" s="145" t="s">
        <v>127</v>
      </c>
      <c r="AE20" s="144" t="s">
        <v>21</v>
      </c>
      <c r="AF20" s="140" t="s">
        <v>435</v>
      </c>
      <c r="AG20" t="s">
        <v>438</v>
      </c>
      <c r="AH20" s="140" t="s">
        <v>346</v>
      </c>
      <c r="AI20" s="124" t="s">
        <v>21</v>
      </c>
      <c r="AJ20" s="140" t="s">
        <v>13</v>
      </c>
      <c r="AK20" s="144" t="s">
        <v>21</v>
      </c>
      <c r="AL20" s="146" t="s">
        <v>134</v>
      </c>
      <c r="AM20" t="s">
        <v>308</v>
      </c>
      <c r="AN20" s="146" t="s">
        <v>131</v>
      </c>
      <c r="AO20" s="147" t="s">
        <v>21</v>
      </c>
      <c r="AP20" s="148" t="s">
        <v>14</v>
      </c>
      <c r="AQ20" s="124" t="s">
        <v>21</v>
      </c>
      <c r="AR20" s="148" t="s">
        <v>16</v>
      </c>
      <c r="AS20" s="124" t="s">
        <v>21</v>
      </c>
      <c r="AT20" s="145" t="s">
        <v>132</v>
      </c>
      <c r="AU20" s="124" t="s">
        <v>21</v>
      </c>
      <c r="AV20" s="140" t="s">
        <v>21</v>
      </c>
      <c r="AW20" s="135" t="s">
        <v>21</v>
      </c>
    </row>
    <row r="21" spans="1:49" x14ac:dyDescent="0.25">
      <c r="A21" s="136" t="s">
        <v>128</v>
      </c>
      <c r="B21" s="137" t="s">
        <v>225</v>
      </c>
      <c r="C21" s="138">
        <v>2</v>
      </c>
      <c r="F21" s="140" t="s">
        <v>62</v>
      </c>
      <c r="G21" t="s">
        <v>233</v>
      </c>
      <c r="H21"/>
      <c r="I21" s="140" t="s">
        <v>128</v>
      </c>
      <c r="J21" t="s">
        <v>205</v>
      </c>
      <c r="K21" s="137" t="s">
        <v>137</v>
      </c>
      <c r="L21" s="140" t="s">
        <v>3</v>
      </c>
      <c r="M21" t="s">
        <v>15</v>
      </c>
      <c r="N21" s="140" t="s">
        <v>4</v>
      </c>
      <c r="O21" t="s">
        <v>406</v>
      </c>
      <c r="P21" s="140" t="s">
        <v>5</v>
      </c>
      <c r="Q21" s="135" t="s">
        <v>21</v>
      </c>
      <c r="R21" s="140" t="s">
        <v>1</v>
      </c>
      <c r="S21" s="135" t="s">
        <v>21</v>
      </c>
      <c r="T21" s="140" t="s">
        <v>63</v>
      </c>
      <c r="U21" s="135" t="s">
        <v>21</v>
      </c>
      <c r="V21" s="140" t="s">
        <v>129</v>
      </c>
      <c r="W21" s="135" t="s">
        <v>21</v>
      </c>
      <c r="X21" s="144" t="s">
        <v>10</v>
      </c>
      <c r="Y21" s="144" t="s">
        <v>21</v>
      </c>
      <c r="Z21" s="140" t="s">
        <v>7</v>
      </c>
      <c r="AA21" s="135" t="s">
        <v>21</v>
      </c>
      <c r="AB21" s="140" t="s">
        <v>8</v>
      </c>
      <c r="AC21" s="144" t="s">
        <v>21</v>
      </c>
      <c r="AD21" s="145" t="s">
        <v>127</v>
      </c>
      <c r="AE21" s="144" t="s">
        <v>21</v>
      </c>
      <c r="AF21" s="140" t="s">
        <v>435</v>
      </c>
      <c r="AG21" t="s">
        <v>439</v>
      </c>
      <c r="AH21" s="140" t="s">
        <v>346</v>
      </c>
      <c r="AI21" s="124" t="s">
        <v>21</v>
      </c>
      <c r="AJ21" s="140" t="s">
        <v>13</v>
      </c>
      <c r="AK21" s="144" t="s">
        <v>21</v>
      </c>
      <c r="AL21" s="146" t="s">
        <v>134</v>
      </c>
      <c r="AM21" t="s">
        <v>407</v>
      </c>
      <c r="AN21" s="146" t="s">
        <v>131</v>
      </c>
      <c r="AO21" s="147" t="s">
        <v>21</v>
      </c>
      <c r="AP21" s="148" t="s">
        <v>14</v>
      </c>
      <c r="AQ21" s="124" t="s">
        <v>21</v>
      </c>
      <c r="AR21" s="148" t="s">
        <v>16</v>
      </c>
      <c r="AS21" s="124" t="s">
        <v>21</v>
      </c>
      <c r="AT21" s="145" t="s">
        <v>132</v>
      </c>
      <c r="AU21" s="124" t="s">
        <v>21</v>
      </c>
      <c r="AV21" s="140" t="s">
        <v>21</v>
      </c>
      <c r="AW21" s="135" t="s">
        <v>21</v>
      </c>
    </row>
    <row r="22" spans="1:49" x14ac:dyDescent="0.25">
      <c r="A22" s="136" t="s">
        <v>1</v>
      </c>
      <c r="B22" s="137" t="s">
        <v>70</v>
      </c>
      <c r="C22" s="138">
        <v>0</v>
      </c>
      <c r="D22" s="127"/>
      <c r="F22" s="140" t="s">
        <v>62</v>
      </c>
      <c r="G22" t="s">
        <v>170</v>
      </c>
      <c r="H22"/>
      <c r="I22" s="140" t="s">
        <v>128</v>
      </c>
      <c r="J22" t="s">
        <v>210</v>
      </c>
      <c r="K22" s="137" t="s">
        <v>153</v>
      </c>
      <c r="L22" s="140" t="s">
        <v>3</v>
      </c>
      <c r="M22" t="s">
        <v>221</v>
      </c>
      <c r="N22" s="140" t="s">
        <v>4</v>
      </c>
      <c r="O22" t="s">
        <v>408</v>
      </c>
      <c r="P22" s="140" t="s">
        <v>5</v>
      </c>
      <c r="Q22" s="135" t="s">
        <v>21</v>
      </c>
      <c r="R22" s="140" t="s">
        <v>1</v>
      </c>
      <c r="S22" s="135" t="s">
        <v>21</v>
      </c>
      <c r="T22" s="140" t="s">
        <v>63</v>
      </c>
      <c r="U22" s="135" t="s">
        <v>21</v>
      </c>
      <c r="V22" s="140" t="s">
        <v>129</v>
      </c>
      <c r="W22" s="135" t="s">
        <v>21</v>
      </c>
      <c r="X22" s="144" t="s">
        <v>10</v>
      </c>
      <c r="Y22" s="144" t="s">
        <v>21</v>
      </c>
      <c r="Z22" s="140" t="s">
        <v>7</v>
      </c>
      <c r="AA22" s="135" t="s">
        <v>21</v>
      </c>
      <c r="AB22" s="140" t="s">
        <v>8</v>
      </c>
      <c r="AC22" s="144" t="s">
        <v>21</v>
      </c>
      <c r="AD22" s="145" t="s">
        <v>127</v>
      </c>
      <c r="AE22" s="144" t="s">
        <v>21</v>
      </c>
      <c r="AF22" s="140" t="s">
        <v>435</v>
      </c>
      <c r="AG22" t="s">
        <v>440</v>
      </c>
      <c r="AH22" s="140" t="s">
        <v>346</v>
      </c>
      <c r="AI22" s="124" t="s">
        <v>21</v>
      </c>
      <c r="AJ22" s="140" t="s">
        <v>13</v>
      </c>
      <c r="AK22" s="144" t="s">
        <v>21</v>
      </c>
      <c r="AL22" s="146" t="s">
        <v>134</v>
      </c>
      <c r="AM22" t="s">
        <v>312</v>
      </c>
      <c r="AN22" s="146" t="s">
        <v>131</v>
      </c>
      <c r="AO22" s="147" t="s">
        <v>21</v>
      </c>
      <c r="AP22" s="148" t="s">
        <v>14</v>
      </c>
      <c r="AQ22" s="124" t="s">
        <v>21</v>
      </c>
      <c r="AR22" s="148" t="s">
        <v>16</v>
      </c>
      <c r="AS22" s="124" t="s">
        <v>21</v>
      </c>
      <c r="AT22" s="145" t="s">
        <v>132</v>
      </c>
      <c r="AU22" s="124" t="s">
        <v>21</v>
      </c>
      <c r="AV22" s="140" t="s">
        <v>21</v>
      </c>
      <c r="AW22" s="135" t="s">
        <v>21</v>
      </c>
    </row>
    <row r="23" spans="1:49" x14ac:dyDescent="0.25">
      <c r="A23" s="136" t="s">
        <v>131</v>
      </c>
      <c r="B23" s="137" t="s">
        <v>142</v>
      </c>
      <c r="C23" s="138">
        <v>0</v>
      </c>
      <c r="D23" s="150"/>
      <c r="F23" s="140" t="s">
        <v>62</v>
      </c>
      <c r="G23" t="s">
        <v>143</v>
      </c>
      <c r="H23"/>
      <c r="I23" s="140" t="s">
        <v>128</v>
      </c>
      <c r="J23" t="s">
        <v>310</v>
      </c>
      <c r="K23" s="137" t="s">
        <v>153</v>
      </c>
      <c r="L23" s="140" t="s">
        <v>3</v>
      </c>
      <c r="M23" t="s">
        <v>224</v>
      </c>
      <c r="N23" s="140" t="s">
        <v>4</v>
      </c>
      <c r="O23" s="135" t="s">
        <v>21</v>
      </c>
      <c r="P23" s="140" t="s">
        <v>5</v>
      </c>
      <c r="Q23" s="135" t="s">
        <v>21</v>
      </c>
      <c r="R23" s="140" t="s">
        <v>1</v>
      </c>
      <c r="S23" s="135" t="s">
        <v>21</v>
      </c>
      <c r="T23" s="140" t="s">
        <v>63</v>
      </c>
      <c r="U23" s="135" t="s">
        <v>21</v>
      </c>
      <c r="V23" s="140" t="s">
        <v>129</v>
      </c>
      <c r="W23" s="135" t="s">
        <v>21</v>
      </c>
      <c r="X23" s="144" t="s">
        <v>10</v>
      </c>
      <c r="Y23" s="144" t="s">
        <v>21</v>
      </c>
      <c r="Z23" s="140" t="s">
        <v>7</v>
      </c>
      <c r="AA23" s="135" t="s">
        <v>21</v>
      </c>
      <c r="AB23" s="140" t="s">
        <v>8</v>
      </c>
      <c r="AC23" s="144" t="s">
        <v>21</v>
      </c>
      <c r="AD23" s="145" t="s">
        <v>127</v>
      </c>
      <c r="AE23" s="144" t="s">
        <v>21</v>
      </c>
      <c r="AF23" s="140" t="s">
        <v>435</v>
      </c>
      <c r="AG23" t="s">
        <v>441</v>
      </c>
      <c r="AH23" s="140" t="s">
        <v>346</v>
      </c>
      <c r="AI23" s="124" t="s">
        <v>21</v>
      </c>
      <c r="AJ23" s="140" t="s">
        <v>13</v>
      </c>
      <c r="AK23" s="144" t="s">
        <v>21</v>
      </c>
      <c r="AL23" s="146" t="s">
        <v>134</v>
      </c>
      <c r="AM23" t="s">
        <v>409</v>
      </c>
      <c r="AN23" s="146" t="s">
        <v>131</v>
      </c>
      <c r="AO23" s="147" t="s">
        <v>21</v>
      </c>
      <c r="AP23" s="148" t="s">
        <v>14</v>
      </c>
      <c r="AQ23" s="124" t="s">
        <v>21</v>
      </c>
      <c r="AR23" s="148" t="s">
        <v>16</v>
      </c>
      <c r="AS23" s="124" t="s">
        <v>21</v>
      </c>
      <c r="AT23" s="145" t="s">
        <v>132</v>
      </c>
      <c r="AU23" s="124" t="s">
        <v>21</v>
      </c>
      <c r="AV23" s="140" t="s">
        <v>21</v>
      </c>
      <c r="AW23" s="135" t="s">
        <v>21</v>
      </c>
    </row>
    <row r="24" spans="1:49" x14ac:dyDescent="0.25">
      <c r="A24" s="136" t="s">
        <v>132</v>
      </c>
      <c r="B24" s="137" t="s">
        <v>71</v>
      </c>
      <c r="C24" s="138">
        <v>0</v>
      </c>
      <c r="D24" s="150"/>
      <c r="F24" s="140" t="s">
        <v>62</v>
      </c>
      <c r="G24" t="s">
        <v>410</v>
      </c>
      <c r="H24" s="137"/>
      <c r="I24" s="140" t="s">
        <v>128</v>
      </c>
      <c r="J24" t="s">
        <v>213</v>
      </c>
      <c r="K24" s="137" t="s">
        <v>137</v>
      </c>
      <c r="L24" s="140" t="s">
        <v>3</v>
      </c>
      <c r="M24" t="s">
        <v>227</v>
      </c>
      <c r="N24" s="140" t="s">
        <v>4</v>
      </c>
      <c r="O24" s="135" t="s">
        <v>21</v>
      </c>
      <c r="P24" s="140" t="s">
        <v>5</v>
      </c>
      <c r="Q24" s="135" t="s">
        <v>21</v>
      </c>
      <c r="R24" s="140" t="s">
        <v>1</v>
      </c>
      <c r="S24" s="135" t="s">
        <v>21</v>
      </c>
      <c r="T24" s="140" t="s">
        <v>63</v>
      </c>
      <c r="U24" s="135" t="s">
        <v>21</v>
      </c>
      <c r="V24" s="140" t="s">
        <v>129</v>
      </c>
      <c r="W24" s="135" t="s">
        <v>21</v>
      </c>
      <c r="X24" s="144" t="s">
        <v>10</v>
      </c>
      <c r="Y24" s="144" t="s">
        <v>21</v>
      </c>
      <c r="Z24" s="140" t="s">
        <v>7</v>
      </c>
      <c r="AA24" s="135" t="s">
        <v>21</v>
      </c>
      <c r="AB24" s="140" t="s">
        <v>8</v>
      </c>
      <c r="AC24" s="144" t="s">
        <v>21</v>
      </c>
      <c r="AD24" s="145" t="s">
        <v>127</v>
      </c>
      <c r="AE24" s="144" t="s">
        <v>21</v>
      </c>
      <c r="AF24" s="140" t="s">
        <v>435</v>
      </c>
      <c r="AG24" t="s">
        <v>442</v>
      </c>
      <c r="AH24" s="140" t="s">
        <v>346</v>
      </c>
      <c r="AI24" s="124" t="s">
        <v>21</v>
      </c>
      <c r="AJ24" s="140" t="s">
        <v>13</v>
      </c>
      <c r="AK24" s="144" t="s">
        <v>21</v>
      </c>
      <c r="AL24" s="146" t="s">
        <v>134</v>
      </c>
      <c r="AM24" t="s">
        <v>411</v>
      </c>
      <c r="AN24" s="146" t="s">
        <v>131</v>
      </c>
      <c r="AO24" s="147" t="s">
        <v>21</v>
      </c>
      <c r="AP24" s="148" t="s">
        <v>14</v>
      </c>
      <c r="AQ24" s="124" t="s">
        <v>21</v>
      </c>
      <c r="AR24" s="148" t="s">
        <v>16</v>
      </c>
      <c r="AS24" s="124" t="s">
        <v>21</v>
      </c>
      <c r="AT24" s="145" t="s">
        <v>132</v>
      </c>
      <c r="AU24" s="124" t="s">
        <v>21</v>
      </c>
      <c r="AV24" s="140" t="s">
        <v>21</v>
      </c>
      <c r="AW24" s="135" t="s">
        <v>21</v>
      </c>
    </row>
    <row r="25" spans="1:49" x14ac:dyDescent="0.25">
      <c r="A25" s="136" t="s">
        <v>63</v>
      </c>
      <c r="B25" s="137" t="s">
        <v>71</v>
      </c>
      <c r="C25" s="138">
        <v>0</v>
      </c>
      <c r="F25" s="140" t="s">
        <v>62</v>
      </c>
      <c r="G25" t="s">
        <v>412</v>
      </c>
      <c r="H25" s="137"/>
      <c r="I25" s="140" t="s">
        <v>128</v>
      </c>
      <c r="J25" t="s">
        <v>216</v>
      </c>
      <c r="K25" s="137" t="s">
        <v>153</v>
      </c>
      <c r="L25" s="140" t="s">
        <v>3</v>
      </c>
      <c r="M25" t="s">
        <v>413</v>
      </c>
      <c r="N25" s="140" t="s">
        <v>4</v>
      </c>
      <c r="O25" s="135" t="s">
        <v>21</v>
      </c>
      <c r="P25" s="140" t="s">
        <v>5</v>
      </c>
      <c r="Q25" s="135" t="s">
        <v>21</v>
      </c>
      <c r="R25" s="140" t="s">
        <v>1</v>
      </c>
      <c r="S25" s="135" t="s">
        <v>21</v>
      </c>
      <c r="T25" s="140" t="s">
        <v>63</v>
      </c>
      <c r="U25" s="135" t="s">
        <v>21</v>
      </c>
      <c r="V25" s="140" t="s">
        <v>129</v>
      </c>
      <c r="W25" s="135" t="s">
        <v>21</v>
      </c>
      <c r="X25" s="144" t="s">
        <v>10</v>
      </c>
      <c r="Y25" s="144" t="s">
        <v>21</v>
      </c>
      <c r="Z25" s="140" t="s">
        <v>7</v>
      </c>
      <c r="AA25" s="135" t="s">
        <v>21</v>
      </c>
      <c r="AB25" s="140" t="s">
        <v>8</v>
      </c>
      <c r="AC25" s="144" t="s">
        <v>21</v>
      </c>
      <c r="AD25" s="145" t="s">
        <v>127</v>
      </c>
      <c r="AE25" s="144" t="s">
        <v>21</v>
      </c>
      <c r="AF25" s="140" t="s">
        <v>435</v>
      </c>
      <c r="AG25" t="s">
        <v>443</v>
      </c>
      <c r="AH25" s="140" t="s">
        <v>346</v>
      </c>
      <c r="AI25" s="124" t="s">
        <v>21</v>
      </c>
      <c r="AJ25" s="140" t="s">
        <v>13</v>
      </c>
      <c r="AK25" s="144" t="s">
        <v>21</v>
      </c>
      <c r="AL25" s="146" t="s">
        <v>134</v>
      </c>
      <c r="AM25" t="s">
        <v>318</v>
      </c>
      <c r="AN25" s="146" t="s">
        <v>131</v>
      </c>
      <c r="AO25" s="147" t="s">
        <v>21</v>
      </c>
      <c r="AP25" s="148" t="s">
        <v>14</v>
      </c>
      <c r="AQ25" s="124" t="s">
        <v>21</v>
      </c>
      <c r="AR25" s="148" t="s">
        <v>16</v>
      </c>
      <c r="AS25" s="124" t="s">
        <v>21</v>
      </c>
      <c r="AT25" s="145" t="s">
        <v>132</v>
      </c>
      <c r="AU25" s="124" t="s">
        <v>21</v>
      </c>
      <c r="AV25" s="140" t="s">
        <v>21</v>
      </c>
      <c r="AW25" s="135" t="s">
        <v>21</v>
      </c>
    </row>
    <row r="26" spans="1:49" x14ac:dyDescent="0.25">
      <c r="A26" s="151" t="b">
        <f>IF($A$1=F5,G5,IF($A$1=I5,J5,IF($A$1=L5,M5,IF($A$1=N5,O5,IF($A$1=P5,Q5,IF($A$1=R5,S5,IF($A$1=T5,U5,IF($A$1=V5,W5,IF($A$1=X5,Y5,IF($A$1=Z5,AA5,IF($A$1=AB5,AC5,IF($A$1=AD5,AE5,IF($A$1=AF5,AG5,IF($A$1=AH5,AI5,IF($A$1=AJ5,AK5,IF($A$1=AL5,AM5,IF($A$1=AN5,AO5,IF($A$1=AT5,AU5,IF($A$1=AV5,AW5)))))))))))))))))))</f>
        <v>0</v>
      </c>
      <c r="B26" s="152" t="e">
        <f>IF($B$1=F5,G5,IF($B$1=I5,J5,IF($B$1=L5,M5,IF($B$1=N5,O5,IF($B$1=P5,Q5,IF($B$1=R5,S5,IF($B$1=T5,U5,IF($B$1=V5,W5,IF($B$1=X5,Y5,IF($B$1=Z5,AA6,IF($B$1=AB5,AC5,IF($B$1=AD5,AE5,IF($B$1=AF5,AG5,IF($B$1=AH5,AI5,IF($B$1=AJ5,AK5,IF($B$1=AL5,AM5,IF($B$1=AT5,AU5,IF($B$1=#REF!,AV5))))))))))))))))))</f>
        <v>#REF!</v>
      </c>
      <c r="C26" s="153" t="e">
        <f>IF($C$1=F5,G5,IF($C$1=I5,J5,IF($C$1=L5,M5,IF($C$1=N5,O5,IF($C$1=P5,Q5,IF($C$1=R5,S5,IF($C$1=T5,U5,IF($C$1=V5,W5,IF($C$1=X5,Y5,IF($C$1=Z5,AA6,IF($C$1=AB5,AC5,IF($C$1=AD5,AE5,IF($C$1=AF5,AG5,IF($C$1=AH5,AI5,IF($C$1=AJ5,AK5,IF($C$1=AL5,AM5,IF($C$1=AT5,AU5,IF($C$1=#REF!,AV5))))))))))))))))))</f>
        <v>#REF!</v>
      </c>
      <c r="D26" s="154" t="str">
        <f>IF($D$1=F5,G5,IF($D$1=I5,J5,IF($D$1=L5,M5,IF($D$1=N5,O5,IF($D$1=P5,Q5,IF($D$1=R5,S5,IF($D$1=T5,U5,IF($D$1=V5,W5,IF($D$1=X5,Y5,IF($D$1=Z5,AA6,IF($D$1=AB5,AC5,IF($D$1=AD5,AE5,IF($D$1=AF5,AG5,IF($D$1=AH5,AI5,IF($D$1=AJ5,AK5,IF($D$1=AL5,AM5,IF($D$1=AT5,AU5,IF($D$1=#REF!,AV5))))))))))))))))))</f>
        <v>Psykiatriområdet</v>
      </c>
      <c r="F26" s="140" t="s">
        <v>62</v>
      </c>
      <c r="G26" t="s">
        <v>414</v>
      </c>
      <c r="H26" s="137"/>
      <c r="I26" s="140" t="s">
        <v>128</v>
      </c>
      <c r="J26" t="s">
        <v>218</v>
      </c>
      <c r="K26" s="137" t="s">
        <v>153</v>
      </c>
      <c r="L26" s="140" t="s">
        <v>3</v>
      </c>
      <c r="M26" t="s">
        <v>333</v>
      </c>
      <c r="N26" s="140" t="s">
        <v>4</v>
      </c>
      <c r="O26" s="135" t="s">
        <v>21</v>
      </c>
      <c r="P26" s="140" t="s">
        <v>5</v>
      </c>
      <c r="Q26" s="135" t="s">
        <v>21</v>
      </c>
      <c r="R26" s="140" t="s">
        <v>1</v>
      </c>
      <c r="S26" s="135" t="s">
        <v>21</v>
      </c>
      <c r="T26" s="140" t="s">
        <v>63</v>
      </c>
      <c r="U26" s="135" t="s">
        <v>21</v>
      </c>
      <c r="V26" s="140" t="s">
        <v>129</v>
      </c>
      <c r="W26" s="135" t="s">
        <v>21</v>
      </c>
      <c r="X26" s="144" t="s">
        <v>10</v>
      </c>
      <c r="Y26" s="144" t="s">
        <v>21</v>
      </c>
      <c r="Z26" s="140" t="s">
        <v>7</v>
      </c>
      <c r="AA26" s="135" t="s">
        <v>21</v>
      </c>
      <c r="AB26" s="140" t="s">
        <v>8</v>
      </c>
      <c r="AC26" s="144" t="s">
        <v>21</v>
      </c>
      <c r="AD26" s="145" t="s">
        <v>127</v>
      </c>
      <c r="AE26" s="144" t="s">
        <v>21</v>
      </c>
      <c r="AF26" s="140" t="s">
        <v>435</v>
      </c>
      <c r="AG26" t="s">
        <v>444</v>
      </c>
      <c r="AH26" s="140" t="s">
        <v>346</v>
      </c>
      <c r="AI26" s="124" t="s">
        <v>21</v>
      </c>
      <c r="AJ26" s="140" t="s">
        <v>13</v>
      </c>
      <c r="AK26" s="144" t="s">
        <v>21</v>
      </c>
      <c r="AL26" s="146" t="s">
        <v>134</v>
      </c>
      <c r="AM26" t="s">
        <v>415</v>
      </c>
      <c r="AN26" s="146" t="s">
        <v>131</v>
      </c>
      <c r="AO26" s="147" t="s">
        <v>21</v>
      </c>
      <c r="AP26" s="148" t="s">
        <v>14</v>
      </c>
      <c r="AQ26" s="124" t="s">
        <v>21</v>
      </c>
      <c r="AR26" s="148" t="s">
        <v>16</v>
      </c>
      <c r="AS26" s="124" t="s">
        <v>21</v>
      </c>
      <c r="AT26" s="145" t="s">
        <v>132</v>
      </c>
      <c r="AU26" s="124" t="s">
        <v>21</v>
      </c>
      <c r="AV26" s="140" t="s">
        <v>21</v>
      </c>
      <c r="AW26" s="135" t="s">
        <v>21</v>
      </c>
    </row>
    <row r="27" spans="1:49" x14ac:dyDescent="0.25">
      <c r="A27" s="151" t="b">
        <f t="shared" ref="A27:A55" si="0">IF($A$1=F6,G6,IF($A$1=I6,J6,IF($A$1=L6,M6,IF($A$1=N6,O6,IF($A$1=P6,Q6,IF($A$1=R6,S6,IF($A$1=T6,U6,IF($A$1=V6,W6,IF($A$1=X6,Y6,IF($A$1=Z6,AA6,IF($A$1=AB6,AC6,IF($A$1=AD6,AE6,IF($A$1=AF6,AG6,IF($A$1=AH6,AI6,IF($A$1=AJ6,AK6,IF($A$1=AL6,AM6,IF($A$1=AN6,AO6,IF($A$1=AT6,AU6,IF($A$1=AV6,AW6)))))))))))))))))))</f>
        <v>0</v>
      </c>
      <c r="B27" s="152" t="e">
        <f>IF($B$1=F6,G6,IF($B$1=I6,J6,IF($B$1=L6,M6,IF($B$1=N6,O6,IF($B$1=P6,Q6,IF($B$1=R6,S6,IF($B$1=T6,U6,IF($B$1=V6,W6,IF($B$1=X6,Y6,IF($B$1=Z6,AA7,IF($B$1=AB6,AC6,IF($B$1=AD6,AE6,IF($B$1=AF6,AG6,IF($B$1=AH6,AI6,IF($B$1=AJ6,AK6,IF($B$1=AL6,AM6,IF($B$1=AT6,AU6,IF($B$1=#REF!,AV6))))))))))))))))))</f>
        <v>#REF!</v>
      </c>
      <c r="C27" s="153" t="e">
        <f>IF($C$1=F6,G6,IF($C$1=I6,J6,IF($C$1=L6,M6,IF($C$1=N6,O6,IF($C$1=P6,Q6,IF($C$1=R6,S6,IF($C$1=T6,U6,IF($C$1=V6,W6,IF($C$1=X6,Y6,IF($C$1=Z6,AA7,IF($C$1=AB6,AC6,IF($C$1=AD6,AE6,IF($C$1=AF6,AG6,IF($C$1=AH6,AI6,IF($C$1=AJ6,AK6,IF($C$1=AL6,AM6,IF($C$1=AT6,AU6,IF($C$1=#REF!,AV6))))))))))))))))))</f>
        <v>#REF!</v>
      </c>
      <c r="D27" s="154" t="str">
        <f>IF($D$1=F6,G6,IF($D$1=I6,J6,IF($D$1=L6,M6,IF($D$1=N6,O6,IF($D$1=P6,Q6,IF($D$1=R6,S6,IF($D$1=T6,U6,IF($D$1=V6,W6,IF($D$1=X6,Y6,IF($D$1=Z6,AA7,IF($D$1=AB6,AC6,IF($D$1=AD6,AE6,IF($D$1=AF6,AG6,IF($D$1=AH6,AI6,IF($D$1=AJ6,AK6,IF($D$1=AL6,AM6,IF($D$1=AT6,AU6,IF($D$1=#REF!,AV6))))))))))))))))))</f>
        <v>PS Ledelse</v>
      </c>
      <c r="F27" s="140" t="s">
        <v>62</v>
      </c>
      <c r="G27" t="s">
        <v>416</v>
      </c>
      <c r="H27" s="137"/>
      <c r="I27" s="140" t="s">
        <v>128</v>
      </c>
      <c r="J27" t="s">
        <v>220</v>
      </c>
      <c r="K27" s="137" t="s">
        <v>137</v>
      </c>
      <c r="L27" s="140" t="s">
        <v>3</v>
      </c>
      <c r="M27" t="s">
        <v>231</v>
      </c>
      <c r="N27" s="140" t="s">
        <v>4</v>
      </c>
      <c r="O27" s="135" t="s">
        <v>21</v>
      </c>
      <c r="P27" s="140" t="s">
        <v>5</v>
      </c>
      <c r="Q27" s="135" t="s">
        <v>21</v>
      </c>
      <c r="R27" s="140" t="s">
        <v>1</v>
      </c>
      <c r="S27" s="135" t="s">
        <v>21</v>
      </c>
      <c r="T27" s="140" t="s">
        <v>63</v>
      </c>
      <c r="U27" s="135" t="s">
        <v>21</v>
      </c>
      <c r="V27" s="140" t="s">
        <v>129</v>
      </c>
      <c r="W27" s="135" t="s">
        <v>21</v>
      </c>
      <c r="X27" s="144" t="s">
        <v>10</v>
      </c>
      <c r="Y27" s="144" t="s">
        <v>21</v>
      </c>
      <c r="Z27" s="140" t="s">
        <v>7</v>
      </c>
      <c r="AA27" s="135" t="s">
        <v>21</v>
      </c>
      <c r="AB27" s="140" t="s">
        <v>8</v>
      </c>
      <c r="AC27" s="144" t="s">
        <v>21</v>
      </c>
      <c r="AD27" s="145" t="s">
        <v>127</v>
      </c>
      <c r="AE27" s="144" t="s">
        <v>21</v>
      </c>
      <c r="AF27" s="140" t="s">
        <v>435</v>
      </c>
      <c r="AG27" t="s">
        <v>445</v>
      </c>
      <c r="AH27" s="140" t="s">
        <v>346</v>
      </c>
      <c r="AI27" s="124" t="s">
        <v>21</v>
      </c>
      <c r="AJ27" s="140" t="s">
        <v>13</v>
      </c>
      <c r="AK27" s="144" t="s">
        <v>21</v>
      </c>
      <c r="AL27" s="146" t="s">
        <v>134</v>
      </c>
      <c r="AM27" t="s">
        <v>322</v>
      </c>
      <c r="AN27" s="146" t="s">
        <v>131</v>
      </c>
      <c r="AO27" s="147" t="s">
        <v>21</v>
      </c>
      <c r="AP27" s="148" t="s">
        <v>14</v>
      </c>
      <c r="AQ27" s="124" t="s">
        <v>21</v>
      </c>
      <c r="AR27" s="148" t="s">
        <v>16</v>
      </c>
      <c r="AS27" s="124" t="s">
        <v>21</v>
      </c>
      <c r="AT27" s="145" t="s">
        <v>132</v>
      </c>
      <c r="AU27" s="124" t="s">
        <v>21</v>
      </c>
      <c r="AV27" s="140" t="s">
        <v>21</v>
      </c>
      <c r="AW27" s="135" t="s">
        <v>21</v>
      </c>
    </row>
    <row r="28" spans="1:49" x14ac:dyDescent="0.25">
      <c r="A28" s="151" t="b">
        <f t="shared" si="0"/>
        <v>0</v>
      </c>
      <c r="B28" s="152" t="e">
        <f>IF($B$1=F7,G7,IF($B$1=I7,J7,IF($B$1=L7,M7,IF($B$1=N7,O7,IF($B$1=P7,Q7,IF($B$1=R7,S7,IF($B$1=T7,U7,IF($B$1=V7,W7,IF($B$1=X7,Y7,IF($B$1=Z7,AA8,IF($B$1=AB7,AC7,IF($B$1=AD7,AE7,IF($B$1=AF7,AG7,IF($B$1=AH7,AI7,IF($B$1=AJ7,AK7,IF($B$1=AL7,AM7,IF($B$1=AT7,AU7,IF($B$1=#REF!,AV7))))))))))))))))))</f>
        <v>#REF!</v>
      </c>
      <c r="C28" s="153" t="e">
        <f>IF($C$1=F7,G7,IF($C$1=I7,J7,IF($C$1=L7,M7,IF($C$1=N7,O7,IF($C$1=P7,Q7,IF($C$1=R7,S7,IF($C$1=T7,U7,IF($C$1=V7,W7,IF($C$1=X7,Y7,IF($C$1=Z7,AA8,IF($C$1=AB7,AC7,IF($C$1=AD7,AE7,IF($C$1=AF7,AG7,IF($C$1=AH7,AI7,IF($C$1=AJ7,AK7,IF($C$1=AL7,AM7,IF($C$1=AT7,AU7,IF($C$1=#REF!,AV7))))))))))))))))))</f>
        <v>#REF!</v>
      </c>
      <c r="D28" s="154" t="str">
        <f>IF($D$1=F7,G7,IF($D$1=I7,J7,IF($D$1=L7,M7,IF($D$1=N7,O7,IF($D$1=P7,Q7,IF($D$1=R7,S7,IF($D$1=T7,U7,IF($D$1=V7,W7,IF($D$1=X7,Y7,IF($D$1=Z7,AA8,IF($D$1=AB7,AC7,IF($D$1=AD7,AE7,IF($D$1=AF7,AG7,IF($D$1=AH7,AI7,IF($D$1=AJ7,AK7,IF($D$1=AL7,AM7,IF($D$1=AT7,AU7,IF($D$1=#REF!,AV7))))))))))))))))))</f>
        <v>Psyk - Afd. for Børne- og Ungdomspsyk.</v>
      </c>
      <c r="F28" s="140" t="s">
        <v>62</v>
      </c>
      <c r="G28" s="155" t="s">
        <v>21</v>
      </c>
      <c r="H28" s="137"/>
      <c r="I28" s="140" t="s">
        <v>128</v>
      </c>
      <c r="J28" t="s">
        <v>290</v>
      </c>
      <c r="K28" s="137" t="s">
        <v>137</v>
      </c>
      <c r="L28" s="140" t="s">
        <v>3</v>
      </c>
      <c r="M28" t="s">
        <v>417</v>
      </c>
      <c r="N28" s="140" t="s">
        <v>4</v>
      </c>
      <c r="O28" s="135" t="s">
        <v>21</v>
      </c>
      <c r="P28" s="140" t="s">
        <v>5</v>
      </c>
      <c r="Q28" s="135" t="s">
        <v>21</v>
      </c>
      <c r="R28" s="140" t="s">
        <v>1</v>
      </c>
      <c r="S28" s="135" t="s">
        <v>21</v>
      </c>
      <c r="T28" s="140" t="s">
        <v>63</v>
      </c>
      <c r="U28" s="135" t="s">
        <v>21</v>
      </c>
      <c r="V28" s="140" t="s">
        <v>129</v>
      </c>
      <c r="W28" s="135" t="s">
        <v>21</v>
      </c>
      <c r="X28" s="144" t="s">
        <v>10</v>
      </c>
      <c r="Y28" s="144" t="s">
        <v>21</v>
      </c>
      <c r="Z28" s="140" t="s">
        <v>7</v>
      </c>
      <c r="AA28" s="135" t="s">
        <v>21</v>
      </c>
      <c r="AB28" s="140" t="s">
        <v>8</v>
      </c>
      <c r="AC28" s="144" t="s">
        <v>21</v>
      </c>
      <c r="AD28" s="145" t="s">
        <v>127</v>
      </c>
      <c r="AE28" s="144" t="s">
        <v>21</v>
      </c>
      <c r="AF28" s="140" t="s">
        <v>435</v>
      </c>
      <c r="AG28" t="s">
        <v>446</v>
      </c>
      <c r="AH28" s="140" t="s">
        <v>346</v>
      </c>
      <c r="AI28" s="124" t="s">
        <v>21</v>
      </c>
      <c r="AJ28" s="140" t="s">
        <v>13</v>
      </c>
      <c r="AK28" s="144" t="s">
        <v>21</v>
      </c>
      <c r="AL28" s="146" t="s">
        <v>134</v>
      </c>
      <c r="AM28" t="s">
        <v>324</v>
      </c>
      <c r="AN28" s="146" t="s">
        <v>131</v>
      </c>
      <c r="AO28" s="147" t="s">
        <v>21</v>
      </c>
      <c r="AP28" s="148" t="s">
        <v>14</v>
      </c>
      <c r="AQ28" s="124" t="s">
        <v>21</v>
      </c>
      <c r="AR28" s="148" t="s">
        <v>16</v>
      </c>
      <c r="AS28" s="124" t="s">
        <v>21</v>
      </c>
      <c r="AT28" s="145" t="s">
        <v>132</v>
      </c>
      <c r="AU28" s="124" t="s">
        <v>21</v>
      </c>
      <c r="AV28" s="140" t="s">
        <v>21</v>
      </c>
      <c r="AW28" s="135" t="s">
        <v>21</v>
      </c>
    </row>
    <row r="29" spans="1:49" x14ac:dyDescent="0.25">
      <c r="A29" s="151" t="b">
        <f t="shared" si="0"/>
        <v>0</v>
      </c>
      <c r="B29" s="152" t="e">
        <f>IF($B$1=F8,G8,IF($B$1=I8,J8,IF($B$1=L8,M8,IF($B$1=N8,O8,IF($B$1=P8,Q8,IF($B$1=R8,S8,IF($B$1=T8,U8,IF($B$1=V8,W8,IF($B$1=X8,Y8,IF($B$1=Z8,AA9,IF($B$1=AB8,AC8,IF($B$1=AD8,AE8,IF($B$1=AF8,AG8,IF($B$1=AH8,AI8,IF($B$1=AJ8,AK8,IF($B$1=AL8,AM8,IF($B$1=AT8,AU8,IF($B$1=#REF!,AV8))))))))))))))))))</f>
        <v>#REF!</v>
      </c>
      <c r="C29" s="153" t="e">
        <f>IF($C$1=F8,G8,IF($C$1=I8,J8,IF($C$1=L8,M8,IF($C$1=N8,O8,IF($C$1=P8,Q8,IF($C$1=R8,S8,IF($C$1=T8,U8,IF($C$1=V8,W8,IF($C$1=X8,Y8,IF($C$1=Z8,AA9,IF($C$1=AB8,AC8,IF($C$1=AD8,AE8,IF($C$1=AF8,AG8,IF($C$1=AH8,AI8,IF($C$1=AJ8,AK8,IF($C$1=AL8,AM8,IF($C$1=AT8,AU8,IF($C$1=#REF!,AV8))))))))))))))))))</f>
        <v>#REF!</v>
      </c>
      <c r="D29" s="154" t="str">
        <f>IF($D$1=F8,G8,IF($D$1=I8,J8,IF($D$1=L8,M8,IF($D$1=N8,O8,IF($D$1=P8,Q8,IF($D$1=R8,S8,IF($D$1=T8,U8,IF($D$1=V8,W8,IF($D$1=X8,Y8,IF($D$1=Z8,AA9,IF($D$1=AB8,AC8,IF($D$1=AD8,AE8,IF($D$1=AF8,AG8,IF($D$1=AH8,AI8,IF($D$1=AJ8,AK8,IF($D$1=AL8,AM8,IF($D$1=AT8,AU8,IF($D$1=#REF!,AV8))))))))))))))))))</f>
        <v>Psyk - Afd. for Retspsykiatri</v>
      </c>
      <c r="F29" s="140" t="s">
        <v>62</v>
      </c>
      <c r="G29" s="155" t="s">
        <v>21</v>
      </c>
      <c r="H29" s="137"/>
      <c r="I29" s="140" t="s">
        <v>128</v>
      </c>
      <c r="J29" t="s">
        <v>331</v>
      </c>
      <c r="K29" s="137" t="s">
        <v>137</v>
      </c>
      <c r="L29" s="140" t="s">
        <v>3</v>
      </c>
      <c r="M29" t="s">
        <v>337</v>
      </c>
      <c r="N29" s="140" t="s">
        <v>4</v>
      </c>
      <c r="O29" s="135" t="s">
        <v>21</v>
      </c>
      <c r="P29" s="140" t="s">
        <v>5</v>
      </c>
      <c r="Q29" s="135" t="s">
        <v>21</v>
      </c>
      <c r="R29" s="140" t="s">
        <v>1</v>
      </c>
      <c r="S29" s="135" t="s">
        <v>21</v>
      </c>
      <c r="T29" s="140" t="s">
        <v>63</v>
      </c>
      <c r="U29" s="135" t="s">
        <v>21</v>
      </c>
      <c r="V29" s="140" t="s">
        <v>129</v>
      </c>
      <c r="W29" s="135" t="s">
        <v>21</v>
      </c>
      <c r="X29" s="144" t="s">
        <v>10</v>
      </c>
      <c r="Y29" s="144" t="s">
        <v>21</v>
      </c>
      <c r="Z29" s="140" t="s">
        <v>7</v>
      </c>
      <c r="AA29" s="135" t="s">
        <v>21</v>
      </c>
      <c r="AB29" s="140" t="s">
        <v>8</v>
      </c>
      <c r="AC29" s="144" t="s">
        <v>21</v>
      </c>
      <c r="AD29" s="145" t="s">
        <v>127</v>
      </c>
      <c r="AE29" s="144" t="s">
        <v>21</v>
      </c>
      <c r="AF29" s="140" t="s">
        <v>435</v>
      </c>
      <c r="AG29" t="s">
        <v>447</v>
      </c>
      <c r="AH29" s="140" t="s">
        <v>346</v>
      </c>
      <c r="AI29" s="124" t="s">
        <v>21</v>
      </c>
      <c r="AJ29" s="140" t="s">
        <v>13</v>
      </c>
      <c r="AK29" s="144" t="s">
        <v>21</v>
      </c>
      <c r="AL29" s="146" t="s">
        <v>134</v>
      </c>
      <c r="AM29" t="s">
        <v>326</v>
      </c>
      <c r="AN29" s="146" t="s">
        <v>131</v>
      </c>
      <c r="AO29" s="147" t="s">
        <v>21</v>
      </c>
      <c r="AP29" s="148" t="s">
        <v>14</v>
      </c>
      <c r="AQ29" s="124" t="s">
        <v>21</v>
      </c>
      <c r="AR29" s="148" t="s">
        <v>16</v>
      </c>
      <c r="AS29" s="124" t="s">
        <v>21</v>
      </c>
      <c r="AT29" s="145" t="s">
        <v>132</v>
      </c>
      <c r="AU29" s="124" t="s">
        <v>21</v>
      </c>
      <c r="AV29" s="140" t="s">
        <v>21</v>
      </c>
      <c r="AW29" s="135" t="s">
        <v>21</v>
      </c>
    </row>
    <row r="30" spans="1:49" x14ac:dyDescent="0.25">
      <c r="A30" s="151" t="b">
        <f t="shared" si="0"/>
        <v>0</v>
      </c>
      <c r="B30" s="152" t="e">
        <f>IF($B$1=F9,G9,IF($B$1=I9,J9,IF($B$1=L9,M9,IF($B$1=N9,O9,IF($B$1=P9,Q9,IF($B$1=R9,S9,IF($B$1=T9,U9,IF($B$1=V9,W9,IF($B$1=X9,Y9,IF($B$1=Z9,AA10,IF($B$1=AB9,AC9,IF($B$1=AD9,AE9,IF($B$1=AF9,AG9,IF($B$1=AH9,AI9,IF($B$1=AJ9,AK9,IF($B$1=AL9,AM9,IF($B$1=AT9,AU9,IF($B$1=#REF!,AV9))))))))))))))))))</f>
        <v>#REF!</v>
      </c>
      <c r="C30" s="153" t="e">
        <f>IF($C$1=F9,G9,IF($C$1=I9,J9,IF($C$1=L9,M9,IF($C$1=N9,O9,IF($C$1=P9,Q9,IF($C$1=R9,S9,IF($C$1=T9,U9,IF($C$1=V9,W9,IF($C$1=X9,Y9,IF($C$1=Z9,AA10,IF($C$1=AB9,AC9,IF($C$1=AD9,AE9,IF($C$1=AF9,AG9,IF($C$1=AH9,AI9,IF($C$1=AJ9,AK9,IF($C$1=AL9,AM9,IF($C$1=AT9,AU9,IF($C$1=#REF!,AV9))))))))))))))))))</f>
        <v>#REF!</v>
      </c>
      <c r="D30" s="154" t="str">
        <f>IF($D$1=F9,G9,IF($D$1=I9,J9,IF($D$1=L9,M9,IF($D$1=N9,O9,IF($D$1=P9,Q9,IF($D$1=R9,S9,IF($D$1=T9,U9,IF($D$1=V9,W9,IF($D$1=X9,Y9,IF($D$1=Z9,AA10,IF($D$1=AB9,AC9,IF($D$1=AD9,AE9,IF($D$1=AF9,AG9,IF($D$1=AH9,AI9,IF($D$1=AJ9,AK9,IF($D$1=AL9,AM9,IF($D$1=AT9,AU9,IF($D$1=#REF!,AV9))))))))))))))))))</f>
        <v>Psyk - Driftsafdelingen</v>
      </c>
      <c r="F30" s="140" t="s">
        <v>62</v>
      </c>
      <c r="G30" s="155" t="s">
        <v>21</v>
      </c>
      <c r="H30" s="137"/>
      <c r="I30" s="140" t="s">
        <v>128</v>
      </c>
      <c r="J30" t="s">
        <v>223</v>
      </c>
      <c r="K30" s="137" t="s">
        <v>153</v>
      </c>
      <c r="L30" s="140" t="s">
        <v>3</v>
      </c>
      <c r="M30" t="s">
        <v>338</v>
      </c>
      <c r="N30" s="140" t="s">
        <v>4</v>
      </c>
      <c r="O30" s="135" t="s">
        <v>21</v>
      </c>
      <c r="P30" s="140" t="s">
        <v>5</v>
      </c>
      <c r="Q30" s="135" t="s">
        <v>21</v>
      </c>
      <c r="R30" s="140" t="s">
        <v>1</v>
      </c>
      <c r="S30" s="135" t="s">
        <v>21</v>
      </c>
      <c r="T30" s="140" t="s">
        <v>63</v>
      </c>
      <c r="U30" s="135" t="s">
        <v>21</v>
      </c>
      <c r="V30" s="140" t="s">
        <v>129</v>
      </c>
      <c r="W30" s="135" t="s">
        <v>21</v>
      </c>
      <c r="X30" s="144" t="s">
        <v>10</v>
      </c>
      <c r="Y30" s="144" t="s">
        <v>21</v>
      </c>
      <c r="Z30" s="140" t="s">
        <v>7</v>
      </c>
      <c r="AA30" s="135" t="s">
        <v>21</v>
      </c>
      <c r="AB30" s="140" t="s">
        <v>8</v>
      </c>
      <c r="AC30" s="144" t="s">
        <v>21</v>
      </c>
      <c r="AD30" s="145" t="s">
        <v>127</v>
      </c>
      <c r="AE30" s="144" t="s">
        <v>21</v>
      </c>
      <c r="AF30" s="140" t="s">
        <v>435</v>
      </c>
      <c r="AG30" t="s">
        <v>448</v>
      </c>
      <c r="AH30" s="140" t="s">
        <v>346</v>
      </c>
      <c r="AI30" s="124" t="s">
        <v>21</v>
      </c>
      <c r="AJ30" s="140" t="s">
        <v>13</v>
      </c>
      <c r="AK30" s="144" t="s">
        <v>21</v>
      </c>
      <c r="AL30" s="146" t="s">
        <v>134</v>
      </c>
      <c r="AM30" t="s">
        <v>327</v>
      </c>
      <c r="AN30" s="146" t="s">
        <v>131</v>
      </c>
      <c r="AO30" s="147" t="s">
        <v>21</v>
      </c>
      <c r="AP30" s="148" t="s">
        <v>14</v>
      </c>
      <c r="AQ30" s="124" t="s">
        <v>21</v>
      </c>
      <c r="AR30" s="148" t="s">
        <v>16</v>
      </c>
      <c r="AS30" s="124" t="s">
        <v>21</v>
      </c>
      <c r="AT30" s="145" t="s">
        <v>132</v>
      </c>
      <c r="AU30" s="124" t="s">
        <v>21</v>
      </c>
      <c r="AV30" s="140" t="s">
        <v>21</v>
      </c>
      <c r="AW30" s="135" t="s">
        <v>21</v>
      </c>
    </row>
    <row r="31" spans="1:49" x14ac:dyDescent="0.25">
      <c r="A31" s="151" t="b">
        <f t="shared" si="0"/>
        <v>0</v>
      </c>
      <c r="B31" s="152" t="e">
        <f>IF($B$1=F10,G10,IF($B$1=I10,J10,IF($B$1=L10,M10,IF($B$1=N10,O10,IF($B$1=P10,Q10,IF($B$1=R10,S10,IF($B$1=T10,U10,IF($B$1=V10,W10,IF($B$1=X10,Y10,IF($B$1=Z10,AA11,IF($B$1=AB10,AC10,IF($B$1=AD10,AE10,IF($B$1=AF10,AG10,IF($B$1=AH10,AI10,IF($B$1=AJ10,AK10,IF($B$1=AL10,AM10,IF($B$1=AT10,AU10,IF($B$1=#REF!,AV10))))))))))))))))))</f>
        <v>#REF!</v>
      </c>
      <c r="C31" s="153" t="e">
        <f>IF($C$1=F10,G10,IF($C$1=I10,J10,IF($C$1=L10,M10,IF($C$1=N10,O10,IF($C$1=P10,Q10,IF($C$1=R10,S10,IF($C$1=T10,U10,IF($C$1=V10,W10,IF($C$1=X10,Y10,IF($C$1=Z10,AA11,IF($C$1=AB10,AC10,IF($C$1=AD10,AE10,IF($C$1=AF10,AG10,IF($C$1=AH10,AI10,IF($C$1=AJ10,AK10,IF($C$1=AL10,AM10,IF($C$1=AT10,AU10,IF($C$1=#REF!,AV10))))))))))))))))))</f>
        <v>#REF!</v>
      </c>
      <c r="D31" s="154" t="str">
        <f>IF($D$1=F10,G10,IF($D$1=I10,J10,IF($D$1=L10,M10,IF($D$1=N10,O10,IF($D$1=P10,Q10,IF($D$1=R10,S10,IF($D$1=T10,U10,IF($D$1=V10,W10,IF($D$1=X10,Y10,IF($D$1=Z10,AA11,IF($D$1=AB10,AC10,IF($D$1=AD10,AE10,IF($D$1=AF10,AG10,IF($D$1=AH10,AI10,IF($D$1=AJ10,AK10,IF($D$1=AL10,AM10,IF($D$1=AT10,AU10,IF($D$1=#REF!,AV10))))))))))))))))))</f>
        <v>Psyk - Fælles</v>
      </c>
      <c r="F31" s="140" t="s">
        <v>62</v>
      </c>
      <c r="G31" s="155" t="s">
        <v>21</v>
      </c>
      <c r="H31" s="137"/>
      <c r="I31" s="140" t="s">
        <v>128</v>
      </c>
      <c r="J31" t="s">
        <v>226</v>
      </c>
      <c r="K31" s="137" t="s">
        <v>153</v>
      </c>
      <c r="L31" s="140" t="s">
        <v>3</v>
      </c>
      <c r="M31" s="135" t="s">
        <v>21</v>
      </c>
      <c r="N31" s="140" t="s">
        <v>4</v>
      </c>
      <c r="O31" s="135" t="s">
        <v>21</v>
      </c>
      <c r="P31" s="140" t="s">
        <v>5</v>
      </c>
      <c r="Q31" s="135" t="s">
        <v>21</v>
      </c>
      <c r="R31" s="140" t="s">
        <v>1</v>
      </c>
      <c r="S31" s="135" t="s">
        <v>21</v>
      </c>
      <c r="T31" s="140" t="s">
        <v>63</v>
      </c>
      <c r="U31" s="135" t="s">
        <v>21</v>
      </c>
      <c r="V31" s="140" t="s">
        <v>129</v>
      </c>
      <c r="W31" s="135" t="s">
        <v>21</v>
      </c>
      <c r="X31" s="144" t="s">
        <v>10</v>
      </c>
      <c r="Y31" s="144" t="s">
        <v>21</v>
      </c>
      <c r="Z31" s="140" t="s">
        <v>7</v>
      </c>
      <c r="AA31" s="135" t="s">
        <v>21</v>
      </c>
      <c r="AB31" s="140" t="s">
        <v>8</v>
      </c>
      <c r="AC31" s="144" t="s">
        <v>21</v>
      </c>
      <c r="AD31" s="145" t="s">
        <v>127</v>
      </c>
      <c r="AE31" s="144" t="s">
        <v>21</v>
      </c>
      <c r="AF31" s="140" t="s">
        <v>435</v>
      </c>
      <c r="AG31" t="s">
        <v>449</v>
      </c>
      <c r="AH31" s="140" t="s">
        <v>346</v>
      </c>
      <c r="AI31" s="124" t="s">
        <v>21</v>
      </c>
      <c r="AJ31" s="140" t="s">
        <v>13</v>
      </c>
      <c r="AK31" s="144" t="s">
        <v>21</v>
      </c>
      <c r="AL31" s="146" t="s">
        <v>134</v>
      </c>
      <c r="AM31" t="s">
        <v>329</v>
      </c>
      <c r="AN31" s="146" t="s">
        <v>131</v>
      </c>
      <c r="AO31" s="147" t="s">
        <v>21</v>
      </c>
      <c r="AP31" s="148" t="s">
        <v>14</v>
      </c>
      <c r="AQ31" s="124" t="s">
        <v>21</v>
      </c>
      <c r="AR31" s="148" t="s">
        <v>16</v>
      </c>
      <c r="AS31" s="124" t="s">
        <v>21</v>
      </c>
      <c r="AT31" s="145" t="s">
        <v>132</v>
      </c>
      <c r="AU31" s="124" t="s">
        <v>21</v>
      </c>
      <c r="AV31" s="140" t="s">
        <v>21</v>
      </c>
      <c r="AW31" s="135" t="s">
        <v>21</v>
      </c>
    </row>
    <row r="32" spans="1:49" x14ac:dyDescent="0.25">
      <c r="A32" s="151" t="b">
        <f t="shared" si="0"/>
        <v>0</v>
      </c>
      <c r="B32" s="152" t="e">
        <f>IF($B$1=F11,G11,IF($B$1=I11,J11,IF($B$1=L11,M11,IF($B$1=N11,O11,IF($B$1=P11,Q11,IF($B$1=R11,S11,IF($B$1=T11,U11,IF($B$1=V11,W11,IF($B$1=X11,Y11,IF($B$1=Z11,AA12,IF($B$1=AB11,AC11,IF($B$1=AD11,AE11,IF($B$1=AF11,AG11,IF($B$1=AH11,AI11,IF($B$1=AJ11,AK11,IF($B$1=AL11,AM11,IF($B$1=AT11,AU11,IF($B$1=#REF!,AV11))))))))))))))))))</f>
        <v>#REF!</v>
      </c>
      <c r="C32" s="153" t="e">
        <f>IF($C$1=F11,G11,IF($C$1=I11,J11,IF($C$1=L11,M11,IF($C$1=N11,O11,IF($C$1=P11,Q11,IF($C$1=R11,S11,IF($C$1=T11,U11,IF($C$1=V11,W11,IF($C$1=X11,Y11,IF($C$1=Z11,AA12,IF($C$1=AB11,AC11,IF($C$1=AD11,AE11,IF($C$1=AF11,AG11,IF($C$1=AH11,AI11,IF($C$1=AJ11,AK11,IF($C$1=AL11,AM11,IF($C$1=AT11,AU11,IF($C$1=#REF!,AV11))))))))))))))))))</f>
        <v>#REF!</v>
      </c>
      <c r="D32" s="154" t="str">
        <f>IF($D$1=F11,G11,IF($D$1=I11,J11,IF($D$1=L11,M11,IF($D$1=N11,O11,IF($D$1=P11,Q11,IF($D$1=R11,S11,IF($D$1=T11,U11,IF($D$1=V11,W11,IF($D$1=X11,Y11,IF($D$1=Z11,AA12,IF($D$1=AB11,AC11,IF($D$1=AD11,AE11,IF($D$1=AF11,AG11,IF($D$1=AH11,AI11,IF($D$1=AJ11,AK11,IF($D$1=AL11,AM11,IF($D$1=AT11,AU11,IF($D$1=#REF!,AV11))))))))))))))))))</f>
        <v>Psyk - Psykiatrien Syd</v>
      </c>
      <c r="F32" s="140" t="s">
        <v>62</v>
      </c>
      <c r="G32" s="155" t="s">
        <v>21</v>
      </c>
      <c r="H32" s="137"/>
      <c r="I32" s="140" t="s">
        <v>128</v>
      </c>
      <c r="J32" t="s">
        <v>229</v>
      </c>
      <c r="K32" s="137" t="s">
        <v>153</v>
      </c>
      <c r="L32" s="140" t="s">
        <v>3</v>
      </c>
      <c r="M32" s="135" t="s">
        <v>21</v>
      </c>
      <c r="N32" s="140" t="s">
        <v>4</v>
      </c>
      <c r="O32" s="135" t="s">
        <v>21</v>
      </c>
      <c r="P32" s="140" t="s">
        <v>5</v>
      </c>
      <c r="Q32" s="135" t="s">
        <v>21</v>
      </c>
      <c r="R32" s="140" t="s">
        <v>1</v>
      </c>
      <c r="S32" s="135" t="s">
        <v>21</v>
      </c>
      <c r="T32" s="140" t="s">
        <v>63</v>
      </c>
      <c r="U32" s="135" t="s">
        <v>21</v>
      </c>
      <c r="V32" s="140" t="s">
        <v>129</v>
      </c>
      <c r="W32" s="135" t="s">
        <v>21</v>
      </c>
      <c r="X32" s="144" t="s">
        <v>10</v>
      </c>
      <c r="Y32" s="144" t="s">
        <v>21</v>
      </c>
      <c r="Z32" s="140" t="s">
        <v>7</v>
      </c>
      <c r="AA32" s="135" t="s">
        <v>21</v>
      </c>
      <c r="AB32" s="140" t="s">
        <v>8</v>
      </c>
      <c r="AC32" s="144" t="s">
        <v>21</v>
      </c>
      <c r="AD32" s="145" t="s">
        <v>127</v>
      </c>
      <c r="AE32" s="144" t="s">
        <v>21</v>
      </c>
      <c r="AF32" s="140" t="s">
        <v>435</v>
      </c>
      <c r="AG32" t="s">
        <v>450</v>
      </c>
      <c r="AH32" s="140" t="s">
        <v>346</v>
      </c>
      <c r="AI32" s="124" t="s">
        <v>21</v>
      </c>
      <c r="AJ32" s="140" t="s">
        <v>13</v>
      </c>
      <c r="AK32" s="144" t="s">
        <v>21</v>
      </c>
      <c r="AL32" s="146" t="s">
        <v>134</v>
      </c>
      <c r="AM32" t="s">
        <v>330</v>
      </c>
      <c r="AN32" s="146" t="s">
        <v>131</v>
      </c>
      <c r="AO32" s="147" t="s">
        <v>21</v>
      </c>
      <c r="AP32" s="148" t="s">
        <v>14</v>
      </c>
      <c r="AQ32" s="124" t="s">
        <v>21</v>
      </c>
      <c r="AR32" s="148" t="s">
        <v>16</v>
      </c>
      <c r="AS32" s="124" t="s">
        <v>21</v>
      </c>
      <c r="AT32" s="145" t="s">
        <v>132</v>
      </c>
      <c r="AU32" s="124" t="s">
        <v>21</v>
      </c>
      <c r="AV32" s="140" t="s">
        <v>21</v>
      </c>
      <c r="AW32" s="135" t="s">
        <v>21</v>
      </c>
    </row>
    <row r="33" spans="1:49" x14ac:dyDescent="0.25">
      <c r="A33" s="151" t="b">
        <f t="shared" si="0"/>
        <v>0</v>
      </c>
      <c r="B33" s="152" t="e">
        <f>IF($B$1=F12,G12,IF($B$1=I12,J12,IF($B$1=L12,M12,IF($B$1=N12,O12,IF($B$1=P12,Q12,IF($B$1=R12,S12,IF($B$1=T12,U12,IF($B$1=V12,W12,IF($B$1=X12,Y12,IF($B$1=Z12,AA13,IF($B$1=AB12,AC12,IF($B$1=AD12,AE12,IF($B$1=AF12,AG12,IF($B$1=AH12,AI12,IF($B$1=AJ12,AK12,IF($B$1=AL12,AM12,IF($B$1=AT12,AU12,IF($B$1=#REF!,AV12))))))))))))))))))</f>
        <v>#REF!</v>
      </c>
      <c r="C33" s="153" t="e">
        <f>IF($C$1=F12,G12,IF($C$1=I12,J12,IF($C$1=L12,M12,IF($C$1=N12,O12,IF($C$1=P12,Q12,IF($C$1=R12,S12,IF($C$1=T12,U12,IF($C$1=V12,W12,IF($C$1=X12,Y12,IF($C$1=Z12,AA13,IF($C$1=AB12,AC12,IF($C$1=AD12,AE12,IF($C$1=AF12,AG12,IF($C$1=AH12,AI12,IF($C$1=AJ12,AK12,IF($C$1=AL12,AM12,IF($C$1=AT12,AU12,IF($C$1=#REF!,AV12))))))))))))))))))</f>
        <v>#REF!</v>
      </c>
      <c r="D33" s="154" t="str">
        <f>IF($D$1=F12,G12,IF($D$1=I12,J12,IF($D$1=L12,M12,IF($D$1=N12,O12,IF($D$1=P12,Q12,IF($D$1=R12,S12,IF($D$1=T12,U12,IF($D$1=V12,W12,IF($D$1=X12,Y12,IF($D$1=Z12,AA13,IF($D$1=AB12,AC12,IF($D$1=AD12,AE12,IF($D$1=AF12,AG12,IF($D$1=AH12,AI12,IF($D$1=AJ12,AK12,IF($D$1=AL12,AM12,IF($D$1=AT12,AU12,IF($D$1=#REF!,AV12))))))))))))))))))</f>
        <v>Psyk - Psykiatrien Vest</v>
      </c>
      <c r="F33" s="140" t="s">
        <v>62</v>
      </c>
      <c r="G33" s="155" t="s">
        <v>21</v>
      </c>
      <c r="H33" s="137"/>
      <c r="I33" s="140" t="s">
        <v>128</v>
      </c>
      <c r="J33" t="s">
        <v>230</v>
      </c>
      <c r="K33" s="137" t="s">
        <v>137</v>
      </c>
      <c r="L33" s="140" t="s">
        <v>3</v>
      </c>
      <c r="M33" s="135" t="s">
        <v>21</v>
      </c>
      <c r="N33" s="140" t="s">
        <v>4</v>
      </c>
      <c r="O33" s="135" t="s">
        <v>21</v>
      </c>
      <c r="P33" s="140" t="s">
        <v>5</v>
      </c>
      <c r="Q33" s="135" t="s">
        <v>21</v>
      </c>
      <c r="R33" s="140" t="s">
        <v>1</v>
      </c>
      <c r="S33" s="135" t="s">
        <v>21</v>
      </c>
      <c r="T33" s="140" t="s">
        <v>63</v>
      </c>
      <c r="U33" s="135" t="s">
        <v>21</v>
      </c>
      <c r="V33" s="140" t="s">
        <v>129</v>
      </c>
      <c r="W33" s="135" t="s">
        <v>21</v>
      </c>
      <c r="X33" s="144" t="s">
        <v>10</v>
      </c>
      <c r="Y33" s="144" t="s">
        <v>21</v>
      </c>
      <c r="Z33" s="140" t="s">
        <v>7</v>
      </c>
      <c r="AA33" s="135" t="s">
        <v>21</v>
      </c>
      <c r="AB33" s="140" t="s">
        <v>8</v>
      </c>
      <c r="AC33" s="144" t="s">
        <v>21</v>
      </c>
      <c r="AD33" s="145" t="s">
        <v>127</v>
      </c>
      <c r="AE33" s="144" t="s">
        <v>21</v>
      </c>
      <c r="AF33" s="140" t="s">
        <v>435</v>
      </c>
      <c r="AG33" t="s">
        <v>451</v>
      </c>
      <c r="AH33" s="140" t="s">
        <v>346</v>
      </c>
      <c r="AI33" s="124" t="s">
        <v>21</v>
      </c>
      <c r="AJ33" s="140" t="s">
        <v>13</v>
      </c>
      <c r="AK33" s="144" t="s">
        <v>21</v>
      </c>
      <c r="AL33" s="146" t="s">
        <v>134</v>
      </c>
      <c r="AM33" t="s">
        <v>217</v>
      </c>
      <c r="AN33" s="146" t="s">
        <v>131</v>
      </c>
      <c r="AO33" s="147" t="s">
        <v>21</v>
      </c>
      <c r="AP33" s="148" t="s">
        <v>14</v>
      </c>
      <c r="AQ33" s="124" t="s">
        <v>21</v>
      </c>
      <c r="AR33" s="148" t="s">
        <v>16</v>
      </c>
      <c r="AS33" s="124" t="s">
        <v>21</v>
      </c>
      <c r="AT33" s="145" t="s">
        <v>132</v>
      </c>
      <c r="AU33" s="124" t="s">
        <v>21</v>
      </c>
      <c r="AV33" s="140" t="s">
        <v>21</v>
      </c>
      <c r="AW33" s="135" t="s">
        <v>21</v>
      </c>
    </row>
    <row r="34" spans="1:49" x14ac:dyDescent="0.25">
      <c r="A34" s="151" t="b">
        <f t="shared" si="0"/>
        <v>0</v>
      </c>
      <c r="B34" s="152" t="e">
        <f>IF($B$1=F13,G13,IF($B$1=I13,J13,IF($B$1=L13,M13,IF($B$1=N13,O13,IF($B$1=P13,Q13,IF($B$1=R13,S13,IF($B$1=T13,U13,IF($B$1=V13,W13,IF($B$1=X13,Y13,IF($B$1=Z13,AA14,IF($B$1=AB13,AC13,IF($B$1=AD13,AE13,IF($B$1=AF13,AG13,IF($B$1=AH13,AI13,IF($B$1=AJ13,AK13,IF($B$1=AL13,AM13,IF($B$1=AT13,AU13,IF($B$1=#REF!,AV13))))))))))))))))))</f>
        <v>#REF!</v>
      </c>
      <c r="C34" s="153" t="e">
        <f>IF($C$1=F13,G13,IF($C$1=I13,J13,IF($C$1=L13,M13,IF($C$1=N13,O13,IF($C$1=P13,Q13,IF($C$1=R13,S13,IF($C$1=T13,U13,IF($C$1=V13,W13,IF($C$1=X13,Y13,IF($C$1=Z13,AA14,IF($C$1=AB13,AC13,IF($C$1=AD13,AE13,IF($C$1=AF13,AG13,IF($C$1=AH13,AI13,IF($C$1=AJ13,AK13,IF($C$1=AL13,AM13,IF($C$1=AT13,AU13,IF($C$1=#REF!,AV13))))))))))))))))))</f>
        <v>#REF!</v>
      </c>
      <c r="D34" s="154" t="str">
        <f>IF($D$1=F13,G13,IF($D$1=I13,J13,IF($D$1=L13,M13,IF($D$1=N13,O13,IF($D$1=P13,Q13,IF($D$1=R13,S13,IF($D$1=T13,U13,IF($D$1=V13,W13,IF($D$1=X13,Y13,IF($D$1=Z13,AA14,IF($D$1=AB13,AC13,IF($D$1=AD13,AE13,IF($D$1=AF13,AG13,IF($D$1=AH13,AI13,IF($D$1=AJ13,AK13,IF($D$1=AL13,AM13,IF($D$1=AT13,AU13,IF($D$1=#REF!,AV13))))))))))))))))))</f>
        <v>Psyk - Psykiatrien Øst</v>
      </c>
      <c r="F34" s="140" t="s">
        <v>62</v>
      </c>
      <c r="G34" s="155" t="s">
        <v>21</v>
      </c>
      <c r="H34" s="137"/>
      <c r="I34" s="140" t="s">
        <v>128</v>
      </c>
      <c r="J34" t="s">
        <v>418</v>
      </c>
      <c r="K34" s="137" t="s">
        <v>137</v>
      </c>
      <c r="L34" s="140" t="s">
        <v>3</v>
      </c>
      <c r="M34" s="135" t="s">
        <v>21</v>
      </c>
      <c r="N34" s="140" t="s">
        <v>4</v>
      </c>
      <c r="O34" s="135" t="s">
        <v>21</v>
      </c>
      <c r="P34" s="140" t="s">
        <v>5</v>
      </c>
      <c r="Q34" s="135" t="s">
        <v>21</v>
      </c>
      <c r="R34" s="140" t="s">
        <v>1</v>
      </c>
      <c r="S34" s="135" t="s">
        <v>21</v>
      </c>
      <c r="T34" s="140" t="s">
        <v>63</v>
      </c>
      <c r="U34" s="135" t="s">
        <v>21</v>
      </c>
      <c r="V34" s="140" t="s">
        <v>129</v>
      </c>
      <c r="W34" s="135" t="s">
        <v>21</v>
      </c>
      <c r="X34" s="144" t="s">
        <v>10</v>
      </c>
      <c r="Y34" s="144" t="s">
        <v>21</v>
      </c>
      <c r="Z34" s="140" t="s">
        <v>7</v>
      </c>
      <c r="AA34" s="135" t="s">
        <v>21</v>
      </c>
      <c r="AB34" s="140" t="s">
        <v>8</v>
      </c>
      <c r="AC34" s="144" t="s">
        <v>21</v>
      </c>
      <c r="AD34" s="145" t="s">
        <v>127</v>
      </c>
      <c r="AE34" s="144" t="s">
        <v>21</v>
      </c>
      <c r="AF34" s="140" t="s">
        <v>435</v>
      </c>
      <c r="AG34" t="s">
        <v>452</v>
      </c>
      <c r="AH34" s="140" t="s">
        <v>346</v>
      </c>
      <c r="AI34" s="124" t="s">
        <v>21</v>
      </c>
      <c r="AJ34" s="140" t="s">
        <v>13</v>
      </c>
      <c r="AK34" s="144" t="s">
        <v>21</v>
      </c>
      <c r="AL34" s="146" t="s">
        <v>134</v>
      </c>
      <c r="AM34" t="s">
        <v>219</v>
      </c>
      <c r="AN34" s="146" t="s">
        <v>131</v>
      </c>
      <c r="AO34" s="147" t="s">
        <v>21</v>
      </c>
      <c r="AP34" s="148" t="s">
        <v>14</v>
      </c>
      <c r="AQ34" s="124" t="s">
        <v>21</v>
      </c>
      <c r="AR34" s="148" t="s">
        <v>16</v>
      </c>
      <c r="AS34" s="124" t="s">
        <v>21</v>
      </c>
      <c r="AT34" s="145" t="s">
        <v>132</v>
      </c>
      <c r="AU34" s="124" t="s">
        <v>21</v>
      </c>
      <c r="AV34" s="140" t="s">
        <v>21</v>
      </c>
      <c r="AW34" s="135" t="s">
        <v>21</v>
      </c>
    </row>
    <row r="35" spans="1:49" x14ac:dyDescent="0.25">
      <c r="A35" s="151" t="b">
        <f t="shared" si="0"/>
        <v>0</v>
      </c>
      <c r="B35" s="152" t="e">
        <f>IF($B$1=F14,G14,IF($B$1=I14,J14,IF($B$1=L14,M14,IF($B$1=N14,O14,IF($B$1=P14,Q14,IF($B$1=R14,S14,IF($B$1=T14,U14,IF($B$1=V14,W14,IF($B$1=X14,Y14,IF($B$1=Z14,AA15,IF($B$1=AB14,AC14,IF($B$1=AD14,AE14,IF($B$1=AF14,AG14,IF($B$1=AH14,AI14,IF($B$1=AJ14,AK14,IF($B$1=AL14,AM14,IF($B$1=AT14,AU14,IF($B$1=#REF!,AV14))))))))))))))))))</f>
        <v>#REF!</v>
      </c>
      <c r="C35" s="153" t="e">
        <f>IF($C$1=F14,G14,IF($C$1=I14,J14,IF($C$1=L14,M14,IF($C$1=N14,O14,IF($C$1=P14,Q14,IF($C$1=R14,S14,IF($C$1=T14,U14,IF($C$1=V14,W14,IF($C$1=X14,Y14,IF($C$1=Z14,AA15,IF($C$1=AB14,AC14,IF($C$1=AD14,AE14,IF($C$1=AF14,AG14,IF($C$1=AH14,AI14,IF($C$1=AJ14,AK14,IF($C$1=AL14,AM14,IF($C$1=AT14,AU14,IF($C$1=#REF!,AV14))))))))))))))))))</f>
        <v>#REF!</v>
      </c>
      <c r="D35" s="154" t="str">
        <f>IF($D$1=F14,G14,IF($D$1=I14,J14,IF($D$1=L14,M14,IF($D$1=N14,O14,IF($D$1=P14,Q14,IF($D$1=R14,S14,IF($D$1=T14,U14,IF($D$1=V14,W14,IF($D$1=X14,Y14,IF($D$1=Z14,AA15,IF($D$1=AB14,AC14,IF($D$1=AD14,AE14,IF($D$1=AF14,AG14,IF($D$1=AH14,AI14,IF($D$1=AJ14,AK14,IF($D$1=AL14,AM14,IF($D$1=AT14,AU14,IF($D$1=#REF!,AV14))))))))))))))))))</f>
        <v>*</v>
      </c>
      <c r="F35" s="140" t="s">
        <v>62</v>
      </c>
      <c r="G35" s="155" t="s">
        <v>21</v>
      </c>
      <c r="H35" s="137"/>
      <c r="I35" s="140" t="s">
        <v>128</v>
      </c>
      <c r="J35" t="s">
        <v>234</v>
      </c>
      <c r="K35" s="137" t="s">
        <v>153</v>
      </c>
      <c r="L35" s="140" t="s">
        <v>3</v>
      </c>
      <c r="M35" s="135" t="s">
        <v>21</v>
      </c>
      <c r="N35" s="140" t="s">
        <v>4</v>
      </c>
      <c r="O35" s="135" t="s">
        <v>21</v>
      </c>
      <c r="P35" s="140" t="s">
        <v>5</v>
      </c>
      <c r="Q35" s="135" t="s">
        <v>21</v>
      </c>
      <c r="R35" s="140" t="s">
        <v>1</v>
      </c>
      <c r="S35" s="135" t="s">
        <v>21</v>
      </c>
      <c r="T35" s="140" t="s">
        <v>63</v>
      </c>
      <c r="U35" s="135" t="s">
        <v>21</v>
      </c>
      <c r="V35" s="140" t="s">
        <v>129</v>
      </c>
      <c r="W35" s="135" t="s">
        <v>21</v>
      </c>
      <c r="X35" s="144" t="s">
        <v>10</v>
      </c>
      <c r="Y35" s="144" t="s">
        <v>21</v>
      </c>
      <c r="Z35" s="140" t="s">
        <v>7</v>
      </c>
      <c r="AA35" s="135" t="s">
        <v>21</v>
      </c>
      <c r="AB35" s="140" t="s">
        <v>8</v>
      </c>
      <c r="AC35" s="144" t="s">
        <v>21</v>
      </c>
      <c r="AD35" s="145" t="s">
        <v>127</v>
      </c>
      <c r="AE35" s="144" t="s">
        <v>21</v>
      </c>
      <c r="AF35" s="140" t="s">
        <v>435</v>
      </c>
      <c r="AG35" t="s">
        <v>453</v>
      </c>
      <c r="AH35" s="140" t="s">
        <v>346</v>
      </c>
      <c r="AI35" s="124" t="s">
        <v>21</v>
      </c>
      <c r="AJ35" s="140" t="s">
        <v>13</v>
      </c>
      <c r="AK35" s="144" t="s">
        <v>21</v>
      </c>
      <c r="AL35" s="146" t="s">
        <v>134</v>
      </c>
      <c r="AM35" t="s">
        <v>222</v>
      </c>
      <c r="AN35" s="146" t="s">
        <v>131</v>
      </c>
      <c r="AO35" s="147" t="s">
        <v>21</v>
      </c>
      <c r="AP35" s="148" t="s">
        <v>14</v>
      </c>
      <c r="AQ35" s="124" t="s">
        <v>21</v>
      </c>
      <c r="AR35" s="148" t="s">
        <v>16</v>
      </c>
      <c r="AS35" s="124" t="s">
        <v>21</v>
      </c>
      <c r="AT35" s="145" t="s">
        <v>132</v>
      </c>
      <c r="AU35" s="124" t="s">
        <v>21</v>
      </c>
      <c r="AV35" s="140" t="s">
        <v>21</v>
      </c>
      <c r="AW35" s="135" t="s">
        <v>21</v>
      </c>
    </row>
    <row r="36" spans="1:49" x14ac:dyDescent="0.25">
      <c r="A36" s="151" t="b">
        <f t="shared" si="0"/>
        <v>0</v>
      </c>
      <c r="B36" s="152" t="e">
        <f>IF($B$1=F15,G15,IF($B$1=I15,J15,IF($B$1=L15,M15,IF($B$1=N15,O15,IF($B$1=P15,Q15,IF($B$1=R15,S15,IF($B$1=T15,U15,IF($B$1=V15,W15,IF($B$1=X15,Y15,IF($B$1=Z15,AA16,IF($B$1=AB15,AC15,IF($B$1=AD15,AE15,IF($B$1=AF15,AG15,IF($B$1=AH15,AI15,IF($B$1=AJ15,AK15,IF($B$1=AL15,AM15,IF($B$1=AT15,AU15,IF($B$1=#REF!,AV15))))))))))))))))))</f>
        <v>#REF!</v>
      </c>
      <c r="C36" s="153" t="e">
        <f>IF($C$1=F15,G15,IF($C$1=I15,J15,IF($C$1=L15,M15,IF($C$1=N15,O15,IF($C$1=P15,Q15,IF($C$1=R15,S15,IF($C$1=T15,U15,IF($C$1=V15,W15,IF($C$1=X15,Y15,IF($C$1=Z15,AA16,IF($C$1=AB15,AC15,IF($C$1=AD15,AE15,IF($C$1=AF15,AG15,IF($C$1=AH15,AI15,IF($C$1=AJ15,AK15,IF($C$1=AL15,AM15,IF($C$1=AT15,AU15,IF($C$1=#REF!,AV15))))))))))))))))))</f>
        <v>#REF!</v>
      </c>
      <c r="D36" s="154" t="str">
        <f>IF($D$1=F15,G15,IF($D$1=I15,J15,IF($D$1=L15,M15,IF($D$1=N15,O15,IF($D$1=P15,Q15,IF($D$1=R15,S15,IF($D$1=T15,U15,IF($D$1=V15,W15,IF($D$1=X15,Y15,IF($D$1=Z15,AA16,IF($D$1=AB15,AC15,IF($D$1=AD15,AE15,IF($D$1=AF15,AG15,IF($D$1=AH15,AI15,IF($D$1=AJ15,AK15,IF($D$1=AL15,AM15,IF($D$1=AT15,AU15,IF($D$1=#REF!,AV15))))))))))))))))))</f>
        <v>*</v>
      </c>
      <c r="F36" s="140" t="s">
        <v>62</v>
      </c>
      <c r="G36" s="155" t="s">
        <v>21</v>
      </c>
      <c r="H36" s="137"/>
      <c r="I36" s="140" t="s">
        <v>128</v>
      </c>
      <c r="J36" t="s">
        <v>343</v>
      </c>
      <c r="K36" s="137" t="s">
        <v>153</v>
      </c>
      <c r="L36" s="140" t="s">
        <v>3</v>
      </c>
      <c r="M36" s="135" t="s">
        <v>21</v>
      </c>
      <c r="N36" s="140" t="s">
        <v>4</v>
      </c>
      <c r="O36" s="135" t="s">
        <v>21</v>
      </c>
      <c r="P36" s="140" t="s">
        <v>5</v>
      </c>
      <c r="Q36" s="135" t="s">
        <v>21</v>
      </c>
      <c r="R36" s="140" t="s">
        <v>1</v>
      </c>
      <c r="S36" s="135" t="s">
        <v>21</v>
      </c>
      <c r="T36" s="140" t="s">
        <v>63</v>
      </c>
      <c r="U36" s="135" t="s">
        <v>21</v>
      </c>
      <c r="V36" s="140" t="s">
        <v>129</v>
      </c>
      <c r="W36" s="135" t="s">
        <v>21</v>
      </c>
      <c r="X36" s="144" t="s">
        <v>10</v>
      </c>
      <c r="Y36" s="144" t="s">
        <v>21</v>
      </c>
      <c r="Z36" s="140" t="s">
        <v>7</v>
      </c>
      <c r="AA36" s="135" t="s">
        <v>21</v>
      </c>
      <c r="AB36" s="140" t="s">
        <v>8</v>
      </c>
      <c r="AC36" s="144" t="s">
        <v>21</v>
      </c>
      <c r="AD36" s="145" t="s">
        <v>127</v>
      </c>
      <c r="AE36" s="144" t="s">
        <v>21</v>
      </c>
      <c r="AF36" s="140" t="s">
        <v>435</v>
      </c>
      <c r="AG36" t="s">
        <v>454</v>
      </c>
      <c r="AH36" s="140" t="s">
        <v>346</v>
      </c>
      <c r="AI36" s="124" t="s">
        <v>21</v>
      </c>
      <c r="AJ36" s="140" t="s">
        <v>13</v>
      </c>
      <c r="AK36" s="144" t="s">
        <v>21</v>
      </c>
      <c r="AL36" s="146" t="s">
        <v>134</v>
      </c>
      <c r="AM36" t="s">
        <v>419</v>
      </c>
      <c r="AN36" s="146" t="s">
        <v>131</v>
      </c>
      <c r="AO36" s="147" t="s">
        <v>21</v>
      </c>
      <c r="AP36" s="148" t="s">
        <v>14</v>
      </c>
      <c r="AQ36" s="124" t="s">
        <v>21</v>
      </c>
      <c r="AR36" s="148" t="s">
        <v>16</v>
      </c>
      <c r="AS36" s="124" t="s">
        <v>21</v>
      </c>
      <c r="AT36" s="145" t="s">
        <v>132</v>
      </c>
      <c r="AU36" s="124" t="s">
        <v>21</v>
      </c>
      <c r="AV36" s="140" t="s">
        <v>21</v>
      </c>
      <c r="AW36" s="135" t="s">
        <v>21</v>
      </c>
    </row>
    <row r="37" spans="1:49" x14ac:dyDescent="0.25">
      <c r="A37" s="151" t="b">
        <f t="shared" si="0"/>
        <v>0</v>
      </c>
      <c r="B37" s="152" t="e">
        <f>IF($B$1=F16,G16,IF($B$1=I16,J16,IF($B$1=L16,M16,IF($B$1=N16,O16,IF($B$1=P16,Q16,IF($B$1=R16,S16,IF($B$1=T16,U16,IF($B$1=V16,W16,IF($B$1=X16,Y16,IF($B$1=Z16,AA17,IF($B$1=AB16,AC16,IF($B$1=AD16,AE16,IF($B$1=AF16,AG16,IF($B$1=AH16,AI16,IF($B$1=AJ16,AK16,IF($B$1=AL16,AM16,IF($B$1=AT16,AU16,IF($B$1=#REF!,AV16))))))))))))))))))</f>
        <v>#REF!</v>
      </c>
      <c r="C37" s="153" t="e">
        <f>IF($C$1=F16,G16,IF($C$1=I16,J16,IF($C$1=L16,M16,IF($C$1=N16,O16,IF($C$1=P16,Q16,IF($C$1=R16,S16,IF($C$1=T16,U16,IF($C$1=V16,W16,IF($C$1=X16,Y16,IF($C$1=Z16,AA17,IF($C$1=AB16,AC16,IF($C$1=AD16,AE16,IF($C$1=AF16,AG16,IF($C$1=AH16,AI16,IF($C$1=AJ16,AK16,IF($C$1=AL16,AM16,IF($C$1=AT16,AU16,IF($C$1=#REF!,AV16))))))))))))))))))</f>
        <v>#REF!</v>
      </c>
      <c r="D37" s="154" t="str">
        <f>IF($D$1=F16,G16,IF($D$1=I16,J16,IF($D$1=L16,M16,IF($D$1=N16,O16,IF($D$1=P16,Q16,IF($D$1=R16,S16,IF($D$1=T16,U16,IF($D$1=V16,W16,IF($D$1=X16,Y16,IF($D$1=Z16,AA17,IF($D$1=AB16,AC16,IF($D$1=AD16,AE16,IF($D$1=AF16,AG16,IF($D$1=AH16,AI16,IF($D$1=AJ16,AK16,IF($D$1=AL16,AM16,IF($D$1=AT16,AU16,IF($D$1=#REF!,AV16))))))))))))))))))</f>
        <v>*</v>
      </c>
      <c r="F37" s="140" t="s">
        <v>62</v>
      </c>
      <c r="G37" s="155" t="s">
        <v>21</v>
      </c>
      <c r="H37" s="137"/>
      <c r="I37" s="140" t="s">
        <v>128</v>
      </c>
      <c r="J37" t="s">
        <v>237</v>
      </c>
      <c r="K37" s="137" t="s">
        <v>153</v>
      </c>
      <c r="L37" s="140" t="s">
        <v>3</v>
      </c>
      <c r="M37" s="135" t="s">
        <v>21</v>
      </c>
      <c r="N37" s="140" t="s">
        <v>4</v>
      </c>
      <c r="O37" s="135" t="s">
        <v>21</v>
      </c>
      <c r="P37" s="140" t="s">
        <v>5</v>
      </c>
      <c r="Q37" s="135" t="s">
        <v>21</v>
      </c>
      <c r="R37" s="140" t="s">
        <v>1</v>
      </c>
      <c r="S37" s="135" t="s">
        <v>21</v>
      </c>
      <c r="T37" s="140" t="s">
        <v>63</v>
      </c>
      <c r="U37" s="135" t="s">
        <v>21</v>
      </c>
      <c r="V37" s="140" t="s">
        <v>129</v>
      </c>
      <c r="W37" s="135" t="s">
        <v>21</v>
      </c>
      <c r="X37" s="144" t="s">
        <v>10</v>
      </c>
      <c r="Y37" s="144" t="s">
        <v>21</v>
      </c>
      <c r="Z37" s="140" t="s">
        <v>7</v>
      </c>
      <c r="AA37" s="135" t="s">
        <v>21</v>
      </c>
      <c r="AB37" s="140" t="s">
        <v>8</v>
      </c>
      <c r="AC37" s="144" t="s">
        <v>21</v>
      </c>
      <c r="AD37" s="145" t="s">
        <v>127</v>
      </c>
      <c r="AE37" s="144" t="s">
        <v>21</v>
      </c>
      <c r="AF37" s="140" t="s">
        <v>435</v>
      </c>
      <c r="AG37" t="s">
        <v>455</v>
      </c>
      <c r="AH37" s="140" t="s">
        <v>346</v>
      </c>
      <c r="AI37" s="124" t="s">
        <v>21</v>
      </c>
      <c r="AJ37" s="140" t="s">
        <v>13</v>
      </c>
      <c r="AK37" s="144" t="s">
        <v>21</v>
      </c>
      <c r="AL37" s="146" t="s">
        <v>134</v>
      </c>
      <c r="AM37" t="s">
        <v>335</v>
      </c>
      <c r="AN37" s="146" t="s">
        <v>131</v>
      </c>
      <c r="AO37" s="147" t="s">
        <v>21</v>
      </c>
      <c r="AP37" s="148" t="s">
        <v>14</v>
      </c>
      <c r="AQ37" s="124" t="s">
        <v>21</v>
      </c>
      <c r="AR37" s="148" t="s">
        <v>16</v>
      </c>
      <c r="AS37" s="124" t="s">
        <v>21</v>
      </c>
      <c r="AT37" s="145" t="s">
        <v>132</v>
      </c>
      <c r="AU37" s="124" t="s">
        <v>21</v>
      </c>
      <c r="AV37" s="140" t="s">
        <v>21</v>
      </c>
      <c r="AW37" s="135" t="s">
        <v>21</v>
      </c>
    </row>
    <row r="38" spans="1:49" x14ac:dyDescent="0.25">
      <c r="A38" s="151" t="b">
        <f t="shared" si="0"/>
        <v>0</v>
      </c>
      <c r="B38" s="152" t="e">
        <f>IF($B$1=F17,G17,IF($B$1=I17,J17,IF($B$1=L17,M17,IF($B$1=N17,O17,IF($B$1=P17,Q17,IF($B$1=R17,S17,IF($B$1=T17,U17,IF($B$1=V17,W17,IF($B$1=X17,Y17,IF($B$1=Z17,AA18,IF($B$1=AB17,AC17,IF($B$1=AD17,AE17,IF($B$1=AF17,AG17,IF($B$1=AH17,AI17,IF($B$1=AJ17,AK17,IF($B$1=AL17,AM17,IF($B$1=AT17,AU17,IF($B$1=#REF!,AV17))))))))))))))))))</f>
        <v>#REF!</v>
      </c>
      <c r="C38" s="153" t="e">
        <f>IF($C$1=F17,G17,IF($C$1=I17,J17,IF($C$1=L17,M17,IF($C$1=N17,O17,IF($C$1=P17,Q17,IF($C$1=R17,S17,IF($C$1=T17,U17,IF($C$1=V17,W17,IF($C$1=X17,Y17,IF($C$1=Z17,AA18,IF($C$1=AB17,AC17,IF($C$1=AD17,AE17,IF($C$1=AF17,AG17,IF($C$1=AH17,AI17,IF($C$1=AJ17,AK17,IF($C$1=AL17,AM17,IF($C$1=AT17,AU17,IF($C$1=#REF!,AV17))))))))))))))))))</f>
        <v>#REF!</v>
      </c>
      <c r="D38" s="154" t="str">
        <f>IF($D$1=F17,G17,IF($D$1=I17,J17,IF($D$1=L17,M17,IF($D$1=N17,O17,IF($D$1=P17,Q17,IF($D$1=R17,S17,IF($D$1=T17,U17,IF($D$1=V17,W17,IF($D$1=X17,Y17,IF($D$1=Z17,AA18,IF($D$1=AB17,AC17,IF($D$1=AD17,AE17,IF($D$1=AF17,AG17,IF($D$1=AH17,AI17,IF($D$1=AJ17,AK17,IF($D$1=AL17,AM17,IF($D$1=AT17,AU17,IF($D$1=#REF!,AV17))))))))))))))))))</f>
        <v>*</v>
      </c>
      <c r="F38" s="140" t="s">
        <v>62</v>
      </c>
      <c r="G38" s="155" t="s">
        <v>21</v>
      </c>
      <c r="H38" s="137"/>
      <c r="I38" s="140" t="s">
        <v>128</v>
      </c>
      <c r="J38" t="s">
        <v>238</v>
      </c>
      <c r="K38" s="137" t="s">
        <v>137</v>
      </c>
      <c r="L38" s="140" t="s">
        <v>3</v>
      </c>
      <c r="M38" s="135" t="s">
        <v>21</v>
      </c>
      <c r="N38" s="140" t="s">
        <v>4</v>
      </c>
      <c r="O38" s="135" t="s">
        <v>21</v>
      </c>
      <c r="P38" s="140" t="s">
        <v>5</v>
      </c>
      <c r="Q38" s="135" t="s">
        <v>21</v>
      </c>
      <c r="R38" s="140" t="s">
        <v>1</v>
      </c>
      <c r="S38" s="135" t="s">
        <v>21</v>
      </c>
      <c r="T38" s="140" t="s">
        <v>63</v>
      </c>
      <c r="U38" s="135" t="s">
        <v>21</v>
      </c>
      <c r="V38" s="140" t="s">
        <v>129</v>
      </c>
      <c r="W38" s="135" t="s">
        <v>21</v>
      </c>
      <c r="X38" s="144" t="s">
        <v>10</v>
      </c>
      <c r="Y38" s="144" t="s">
        <v>21</v>
      </c>
      <c r="Z38" s="140" t="s">
        <v>7</v>
      </c>
      <c r="AA38" s="135" t="s">
        <v>21</v>
      </c>
      <c r="AB38" s="140" t="s">
        <v>8</v>
      </c>
      <c r="AC38" s="144" t="s">
        <v>21</v>
      </c>
      <c r="AD38" s="145" t="s">
        <v>127</v>
      </c>
      <c r="AE38" s="144" t="s">
        <v>21</v>
      </c>
      <c r="AF38" s="140" t="s">
        <v>435</v>
      </c>
      <c r="AG38" t="s">
        <v>456</v>
      </c>
      <c r="AH38" s="140" t="s">
        <v>346</v>
      </c>
      <c r="AI38" s="124" t="s">
        <v>21</v>
      </c>
      <c r="AJ38" s="140" t="s">
        <v>13</v>
      </c>
      <c r="AK38" s="144" t="s">
        <v>21</v>
      </c>
      <c r="AL38" s="146" t="s">
        <v>134</v>
      </c>
      <c r="AM38" t="s">
        <v>420</v>
      </c>
      <c r="AN38" s="146" t="s">
        <v>131</v>
      </c>
      <c r="AO38" s="147" t="s">
        <v>21</v>
      </c>
      <c r="AP38" s="148" t="s">
        <v>14</v>
      </c>
      <c r="AQ38" s="124" t="s">
        <v>21</v>
      </c>
      <c r="AR38" s="148" t="s">
        <v>16</v>
      </c>
      <c r="AS38" s="124" t="s">
        <v>21</v>
      </c>
      <c r="AT38" s="145" t="s">
        <v>132</v>
      </c>
      <c r="AU38" s="124" t="s">
        <v>21</v>
      </c>
      <c r="AV38" s="140" t="s">
        <v>21</v>
      </c>
      <c r="AW38" s="135" t="s">
        <v>21</v>
      </c>
    </row>
    <row r="39" spans="1:49" x14ac:dyDescent="0.25">
      <c r="A39" s="151" t="b">
        <f t="shared" si="0"/>
        <v>0</v>
      </c>
      <c r="B39" s="152" t="e">
        <f>IF($B$1=F18,G18,IF($B$1=I18,J18,IF($B$1=L18,M18,IF($B$1=N18,O18,IF($B$1=P18,Q18,IF($B$1=R18,S18,IF($B$1=T18,U18,IF($B$1=V18,W18,IF($B$1=X18,Y18,IF($B$1=Z18,AA19,IF($B$1=AB18,AC18,IF($B$1=AD18,AE18,IF($B$1=AF18,AG18,IF($B$1=AH18,AI18,IF($B$1=AJ18,AK18,IF($B$1=AL18,AM18,IF($B$1=AT18,AU18,IF($B$1=#REF!,AV18))))))))))))))))))</f>
        <v>#REF!</v>
      </c>
      <c r="C39" s="153" t="e">
        <f>IF($C$1=F18,G18,IF($C$1=I18,J18,IF($C$1=L18,M18,IF($C$1=N18,O18,IF($C$1=P18,Q18,IF($C$1=R18,S18,IF($C$1=T18,U18,IF($C$1=V18,W18,IF($C$1=X18,Y18,IF($C$1=Z18,AA19,IF($C$1=AB18,AC18,IF($C$1=AD18,AE18,IF($C$1=AF18,AG18,IF($C$1=AH18,AI18,IF($C$1=AJ18,AK18,IF($C$1=AL18,AM18,IF($C$1=AT18,AU18,IF($C$1=#REF!,AV18))))))))))))))))))</f>
        <v>#REF!</v>
      </c>
      <c r="D39" s="154" t="str">
        <f>IF($D$1=F18,G18,IF($D$1=I18,J18,IF($D$1=L18,M18,IF($D$1=N18,O18,IF($D$1=P18,Q18,IF($D$1=R18,S18,IF($D$1=T18,U18,IF($D$1=V18,W18,IF($D$1=X18,Y18,IF($D$1=Z18,AA19,IF($D$1=AB18,AC18,IF($D$1=AD18,AE18,IF($D$1=AF18,AG18,IF($D$1=AH18,AI18,IF($D$1=AJ18,AK18,IF($D$1=AL18,AM18,IF($D$1=AT18,AU18,IF($D$1=#REF!,AV18))))))))))))))))))</f>
        <v>*</v>
      </c>
      <c r="F39" s="140" t="s">
        <v>62</v>
      </c>
      <c r="G39" s="155" t="s">
        <v>21</v>
      </c>
      <c r="H39" s="137"/>
      <c r="I39" s="140" t="s">
        <v>128</v>
      </c>
      <c r="J39" t="s">
        <v>240</v>
      </c>
      <c r="K39" s="137" t="s">
        <v>137</v>
      </c>
      <c r="L39" s="140" t="s">
        <v>3</v>
      </c>
      <c r="M39" s="135" t="s">
        <v>21</v>
      </c>
      <c r="N39" s="140" t="s">
        <v>4</v>
      </c>
      <c r="O39" s="135" t="s">
        <v>21</v>
      </c>
      <c r="P39" s="140" t="s">
        <v>5</v>
      </c>
      <c r="Q39" s="135" t="s">
        <v>21</v>
      </c>
      <c r="R39" s="140" t="s">
        <v>1</v>
      </c>
      <c r="S39" s="135" t="s">
        <v>21</v>
      </c>
      <c r="T39" s="140" t="s">
        <v>63</v>
      </c>
      <c r="U39" s="135" t="s">
        <v>21</v>
      </c>
      <c r="V39" s="140" t="s">
        <v>129</v>
      </c>
      <c r="W39" s="135" t="s">
        <v>21</v>
      </c>
      <c r="X39" s="144" t="s">
        <v>10</v>
      </c>
      <c r="Y39" s="144" t="s">
        <v>21</v>
      </c>
      <c r="Z39" s="140" t="s">
        <v>7</v>
      </c>
      <c r="AA39" s="135" t="s">
        <v>21</v>
      </c>
      <c r="AB39" s="140" t="s">
        <v>8</v>
      </c>
      <c r="AC39" s="144" t="s">
        <v>21</v>
      </c>
      <c r="AD39" s="145" t="s">
        <v>127</v>
      </c>
      <c r="AE39" s="144" t="s">
        <v>21</v>
      </c>
      <c r="AF39" s="140" t="s">
        <v>435</v>
      </c>
      <c r="AG39" t="s">
        <v>457</v>
      </c>
      <c r="AH39" s="140" t="s">
        <v>346</v>
      </c>
      <c r="AI39" s="124" t="s">
        <v>21</v>
      </c>
      <c r="AJ39" s="140" t="s">
        <v>13</v>
      </c>
      <c r="AK39" s="144" t="s">
        <v>21</v>
      </c>
      <c r="AL39" s="146" t="s">
        <v>134</v>
      </c>
      <c r="AM39" t="s">
        <v>421</v>
      </c>
      <c r="AN39" s="146" t="s">
        <v>131</v>
      </c>
      <c r="AO39" s="147" t="s">
        <v>21</v>
      </c>
      <c r="AP39" s="148" t="s">
        <v>14</v>
      </c>
      <c r="AQ39" s="124" t="s">
        <v>21</v>
      </c>
      <c r="AR39" s="148" t="s">
        <v>16</v>
      </c>
      <c r="AS39" s="124" t="s">
        <v>21</v>
      </c>
      <c r="AT39" s="145" t="s">
        <v>132</v>
      </c>
      <c r="AU39" s="124" t="s">
        <v>21</v>
      </c>
      <c r="AV39" s="140" t="s">
        <v>21</v>
      </c>
      <c r="AW39" s="135" t="s">
        <v>21</v>
      </c>
    </row>
    <row r="40" spans="1:49" x14ac:dyDescent="0.25">
      <c r="A40" s="151" t="b">
        <f t="shared" si="0"/>
        <v>0</v>
      </c>
      <c r="B40" s="152" t="e">
        <f>IF($B$1=F19,G19,IF($B$1=I19,J19,IF($B$1=L19,M19,IF($B$1=N19,O19,IF($B$1=P19,Q19,IF($B$1=R19,S19,IF($B$1=T19,U19,IF($B$1=V19,W19,IF($B$1=X19,Y19,IF($B$1=Z19,AA20,IF($B$1=AB19,AC19,IF($B$1=AD19,AE19,IF($B$1=AF19,AG19,IF($B$1=AH19,AI19,IF($B$1=AJ19,AK19,IF($B$1=AL19,AM19,IF($B$1=AT19,AU19,IF($B$1=#REF!,AV19))))))))))))))))))</f>
        <v>#REF!</v>
      </c>
      <c r="C40" s="153" t="e">
        <f>IF($C$1=F19,G19,IF($C$1=I19,J19,IF($C$1=L19,M19,IF($C$1=N19,O19,IF($C$1=P19,Q19,IF($C$1=R19,S19,IF($C$1=T19,U19,IF($C$1=V19,W19,IF($C$1=X19,Y19,IF($C$1=Z19,AA20,IF($C$1=AB19,AC19,IF($C$1=AD19,AE19,IF($C$1=AF19,AG19,IF($C$1=AH19,AI19,IF($C$1=AJ19,AK19,IF($C$1=AL19,AM19,IF($C$1=AT19,AU19,IF($C$1=#REF!,AV19))))))))))))))))))</f>
        <v>#REF!</v>
      </c>
      <c r="D40" s="154" t="str">
        <f>IF($D$1=F19,G19,IF($D$1=I19,J19,IF($D$1=L19,M19,IF($D$1=N19,O19,IF($D$1=P19,Q19,IF($D$1=R19,S19,IF($D$1=T19,U19,IF($D$1=V19,W19,IF($D$1=X19,Y19,IF($D$1=Z19,AA20,IF($D$1=AB19,AC19,IF($D$1=AD19,AE19,IF($D$1=AF19,AG19,IF($D$1=AH19,AI19,IF($D$1=AJ19,AK19,IF($D$1=AL19,AM19,IF($D$1=AT19,AU19,IF($D$1=#REF!,AV19))))))))))))))))))</f>
        <v>*</v>
      </c>
      <c r="F40" s="140" t="s">
        <v>62</v>
      </c>
      <c r="G40" s="155" t="s">
        <v>21</v>
      </c>
      <c r="H40" s="137"/>
      <c r="I40" s="140" t="s">
        <v>128</v>
      </c>
      <c r="J40" t="s">
        <v>315</v>
      </c>
      <c r="K40" s="137" t="s">
        <v>137</v>
      </c>
      <c r="L40" s="140" t="s">
        <v>3</v>
      </c>
      <c r="M40" s="135" t="s">
        <v>21</v>
      </c>
      <c r="N40" s="140" t="s">
        <v>4</v>
      </c>
      <c r="O40" s="135" t="s">
        <v>21</v>
      </c>
      <c r="P40" s="140" t="s">
        <v>5</v>
      </c>
      <c r="Q40" s="135" t="s">
        <v>21</v>
      </c>
      <c r="R40" s="140" t="s">
        <v>1</v>
      </c>
      <c r="S40" s="135" t="s">
        <v>21</v>
      </c>
      <c r="T40" s="140" t="s">
        <v>63</v>
      </c>
      <c r="U40" s="135" t="s">
        <v>21</v>
      </c>
      <c r="V40" s="140" t="s">
        <v>129</v>
      </c>
      <c r="W40" s="135" t="s">
        <v>21</v>
      </c>
      <c r="X40" s="144" t="s">
        <v>10</v>
      </c>
      <c r="Y40" s="144" t="s">
        <v>21</v>
      </c>
      <c r="Z40" s="140" t="s">
        <v>7</v>
      </c>
      <c r="AA40" s="135" t="s">
        <v>21</v>
      </c>
      <c r="AB40" s="140" t="s">
        <v>8</v>
      </c>
      <c r="AC40" s="144" t="s">
        <v>21</v>
      </c>
      <c r="AD40" s="145" t="s">
        <v>127</v>
      </c>
      <c r="AE40" s="144" t="s">
        <v>21</v>
      </c>
      <c r="AF40" s="140" t="s">
        <v>435</v>
      </c>
      <c r="AG40" t="s">
        <v>458</v>
      </c>
      <c r="AH40" s="140" t="s">
        <v>346</v>
      </c>
      <c r="AI40" s="124" t="s">
        <v>21</v>
      </c>
      <c r="AJ40" s="140" t="s">
        <v>13</v>
      </c>
      <c r="AK40" s="144" t="s">
        <v>21</v>
      </c>
      <c r="AL40" s="146" t="s">
        <v>134</v>
      </c>
      <c r="AM40" t="s">
        <v>422</v>
      </c>
      <c r="AN40" s="146" t="s">
        <v>131</v>
      </c>
      <c r="AO40" s="147" t="s">
        <v>21</v>
      </c>
      <c r="AP40" s="148" t="s">
        <v>14</v>
      </c>
      <c r="AQ40" s="124" t="s">
        <v>21</v>
      </c>
      <c r="AR40" s="148" t="s">
        <v>16</v>
      </c>
      <c r="AS40" s="124" t="s">
        <v>21</v>
      </c>
      <c r="AT40" s="145" t="s">
        <v>132</v>
      </c>
      <c r="AU40" s="124" t="s">
        <v>21</v>
      </c>
      <c r="AV40" s="140" t="s">
        <v>21</v>
      </c>
      <c r="AW40" s="135" t="s">
        <v>21</v>
      </c>
    </row>
    <row r="41" spans="1:49" x14ac:dyDescent="0.25">
      <c r="A41" s="151" t="b">
        <f t="shared" si="0"/>
        <v>0</v>
      </c>
      <c r="B41" s="152" t="e">
        <f>IF($B$1=F20,G20,IF($B$1=I20,J20,IF($B$1=L20,M20,IF($B$1=N20,O20,IF($B$1=P20,Q20,IF($B$1=R20,S20,IF($B$1=T20,U20,IF($B$1=V20,W20,IF($B$1=X20,Y20,IF($B$1=Z20,AA21,IF($B$1=AB20,AC20,IF($B$1=AD20,AE20,IF($B$1=AF20,AG20,IF($B$1=AH20,AI20,IF($B$1=AJ20,AK20,IF($B$1=AL20,AM20,IF($B$1=AT20,AU20,IF($B$1=#REF!,AV20))))))))))))))))))</f>
        <v>#REF!</v>
      </c>
      <c r="C41" s="153" t="e">
        <f>IF($C$1=F20,G20,IF($C$1=I20,J20,IF($C$1=L20,M20,IF($C$1=N20,O20,IF($C$1=P20,Q20,IF($C$1=R20,S20,IF($C$1=T20,U20,IF($C$1=V20,W20,IF($C$1=X20,Y20,IF($C$1=Z20,AA21,IF($C$1=AB20,AC20,IF($C$1=AD20,AE20,IF($C$1=AF20,AG20,IF($C$1=AH20,AI20,IF($C$1=AJ20,AK20,IF($C$1=AL20,AM20,IF($C$1=AT20,AU20,IF($C$1=#REF!,AV20))))))))))))))))))</f>
        <v>#REF!</v>
      </c>
      <c r="D41" s="154" t="str">
        <f>IF($D$1=F20,G20,IF($D$1=I20,J20,IF($D$1=L20,M20,IF($D$1=N20,O20,IF($D$1=P20,Q20,IF($D$1=R20,S20,IF($D$1=T20,U20,IF($D$1=V20,W20,IF($D$1=X20,Y20,IF($D$1=Z20,AA21,IF($D$1=AB20,AC20,IF($D$1=AD20,AE20,IF($D$1=AF20,AG20,IF($D$1=AH20,AI20,IF($D$1=AJ20,AK20,IF($D$1=AL20,AM20,IF($D$1=AT20,AU20,IF($D$1=#REF!,AV20))))))))))))))))))</f>
        <v>*</v>
      </c>
      <c r="F41" s="140" t="s">
        <v>62</v>
      </c>
      <c r="G41" s="155" t="s">
        <v>21</v>
      </c>
      <c r="H41" s="137"/>
      <c r="I41" s="140" t="s">
        <v>128</v>
      </c>
      <c r="J41" t="s">
        <v>423</v>
      </c>
      <c r="K41" s="137" t="s">
        <v>137</v>
      </c>
      <c r="L41" s="140" t="s">
        <v>3</v>
      </c>
      <c r="M41" s="135" t="s">
        <v>21</v>
      </c>
      <c r="N41" s="140" t="s">
        <v>4</v>
      </c>
      <c r="O41" s="135" t="s">
        <v>21</v>
      </c>
      <c r="P41" s="140" t="s">
        <v>5</v>
      </c>
      <c r="Q41" s="135" t="s">
        <v>21</v>
      </c>
      <c r="R41" s="140" t="s">
        <v>1</v>
      </c>
      <c r="S41" s="135" t="s">
        <v>21</v>
      </c>
      <c r="T41" s="140" t="s">
        <v>63</v>
      </c>
      <c r="U41" s="135" t="s">
        <v>21</v>
      </c>
      <c r="V41" s="140" t="s">
        <v>129</v>
      </c>
      <c r="W41" s="135" t="s">
        <v>21</v>
      </c>
      <c r="X41" s="144" t="s">
        <v>10</v>
      </c>
      <c r="Y41" s="144" t="s">
        <v>21</v>
      </c>
      <c r="Z41" s="140" t="s">
        <v>7</v>
      </c>
      <c r="AA41" s="135" t="s">
        <v>21</v>
      </c>
      <c r="AB41" s="140" t="s">
        <v>8</v>
      </c>
      <c r="AC41" s="144" t="s">
        <v>21</v>
      </c>
      <c r="AD41" s="145" t="s">
        <v>127</v>
      </c>
      <c r="AE41" s="144" t="s">
        <v>21</v>
      </c>
      <c r="AF41" s="140" t="s">
        <v>435</v>
      </c>
      <c r="AG41" t="s">
        <v>459</v>
      </c>
      <c r="AH41" s="140" t="s">
        <v>346</v>
      </c>
      <c r="AI41" s="124" t="s">
        <v>21</v>
      </c>
      <c r="AJ41" s="140" t="s">
        <v>13</v>
      </c>
      <c r="AK41" s="144" t="s">
        <v>21</v>
      </c>
      <c r="AL41" s="146" t="s">
        <v>134</v>
      </c>
      <c r="AM41" t="s">
        <v>339</v>
      </c>
      <c r="AN41" s="146" t="s">
        <v>131</v>
      </c>
      <c r="AO41" s="147" t="s">
        <v>21</v>
      </c>
      <c r="AP41" s="148" t="s">
        <v>14</v>
      </c>
      <c r="AQ41" s="124" t="s">
        <v>21</v>
      </c>
      <c r="AR41" s="148" t="s">
        <v>16</v>
      </c>
      <c r="AS41" s="124" t="s">
        <v>21</v>
      </c>
      <c r="AT41" s="145" t="s">
        <v>132</v>
      </c>
      <c r="AU41" s="124" t="s">
        <v>21</v>
      </c>
      <c r="AV41" s="140" t="s">
        <v>21</v>
      </c>
      <c r="AW41" s="135" t="s">
        <v>21</v>
      </c>
    </row>
    <row r="42" spans="1:49" x14ac:dyDescent="0.25">
      <c r="A42" s="151" t="b">
        <f t="shared" si="0"/>
        <v>0</v>
      </c>
      <c r="B42" s="152" t="e">
        <f>IF($B$1=F21,G21,IF($B$1=I21,J21,IF($B$1=L21,M21,IF($B$1=N21,O21,IF($B$1=P21,Q21,IF($B$1=R21,S21,IF($B$1=T21,U21,IF($B$1=V21,W21,IF($B$1=X21,Y21,IF($B$1=Z21,AA22,IF($B$1=AB21,AC21,IF($B$1=AD21,AE21,IF($B$1=AF21,AG21,IF($B$1=AH21,AI21,IF($B$1=AJ21,AK21,IF($B$1=AL21,AM21,IF($B$1=AT21,AU21,IF($B$1=#REF!,AV21))))))))))))))))))</f>
        <v>#REF!</v>
      </c>
      <c r="C42" s="153" t="e">
        <f>IF($C$1=F21,G21,IF($C$1=I21,J21,IF($C$1=L21,M21,IF($C$1=N21,O21,IF($C$1=P21,Q21,IF($C$1=R21,S21,IF($C$1=T21,U21,IF($C$1=V21,W21,IF($C$1=X21,Y21,IF($C$1=Z21,AA22,IF($C$1=AB21,AC21,IF($C$1=AD21,AE21,IF($C$1=AF21,AG21,IF($C$1=AH21,AI21,IF($C$1=AJ21,AK21,IF($C$1=AL21,AM21,IF($C$1=AT21,AU21,IF($C$1=#REF!,AV21))))))))))))))))))</f>
        <v>#REF!</v>
      </c>
      <c r="D42" s="154" t="str">
        <f>IF($D$1=F21,G21,IF($D$1=I21,J21,IF($D$1=L21,M21,IF($D$1=N21,O21,IF($D$1=P21,Q21,IF($D$1=R21,S21,IF($D$1=T21,U21,IF($D$1=V21,W21,IF($D$1=X21,Y21,IF($D$1=Z21,AA22,IF($D$1=AB21,AC21,IF($D$1=AD21,AE21,IF($D$1=AF21,AG21,IF($D$1=AH21,AI21,IF($D$1=AJ21,AK21,IF($D$1=AL21,AM21,IF($D$1=AT21,AU21,IF($D$1=#REF!,AV21))))))))))))))))))</f>
        <v>*</v>
      </c>
      <c r="F42" s="140" t="s">
        <v>62</v>
      </c>
      <c r="G42" s="155" t="s">
        <v>21</v>
      </c>
      <c r="H42" s="137"/>
      <c r="I42" s="140" t="s">
        <v>128</v>
      </c>
      <c r="J42" t="s">
        <v>242</v>
      </c>
      <c r="K42" s="137" t="s">
        <v>137</v>
      </c>
      <c r="L42" s="140" t="s">
        <v>3</v>
      </c>
      <c r="M42" s="135" t="s">
        <v>21</v>
      </c>
      <c r="N42" s="140" t="s">
        <v>4</v>
      </c>
      <c r="O42" s="135" t="s">
        <v>21</v>
      </c>
      <c r="P42" s="140" t="s">
        <v>5</v>
      </c>
      <c r="Q42" s="135" t="s">
        <v>21</v>
      </c>
      <c r="R42" s="140" t="s">
        <v>1</v>
      </c>
      <c r="S42" s="135" t="s">
        <v>21</v>
      </c>
      <c r="T42" s="140" t="s">
        <v>63</v>
      </c>
      <c r="U42" s="135" t="s">
        <v>21</v>
      </c>
      <c r="V42" s="140" t="s">
        <v>129</v>
      </c>
      <c r="W42" s="135" t="s">
        <v>21</v>
      </c>
      <c r="X42" s="144" t="s">
        <v>10</v>
      </c>
      <c r="Y42" s="144" t="s">
        <v>21</v>
      </c>
      <c r="Z42" s="140" t="s">
        <v>7</v>
      </c>
      <c r="AA42" s="135" t="s">
        <v>21</v>
      </c>
      <c r="AB42" s="140" t="s">
        <v>8</v>
      </c>
      <c r="AC42" s="144" t="s">
        <v>21</v>
      </c>
      <c r="AD42" s="145" t="s">
        <v>127</v>
      </c>
      <c r="AE42" s="144" t="s">
        <v>21</v>
      </c>
      <c r="AF42" s="140" t="s">
        <v>435</v>
      </c>
      <c r="AG42" t="s">
        <v>9</v>
      </c>
      <c r="AH42" s="140" t="s">
        <v>346</v>
      </c>
      <c r="AI42" s="124" t="s">
        <v>21</v>
      </c>
      <c r="AJ42" s="140" t="s">
        <v>13</v>
      </c>
      <c r="AK42" s="144" t="s">
        <v>21</v>
      </c>
      <c r="AL42" s="146" t="s">
        <v>134</v>
      </c>
      <c r="AM42" t="s">
        <v>424</v>
      </c>
      <c r="AN42" s="146" t="s">
        <v>131</v>
      </c>
      <c r="AO42" s="147" t="s">
        <v>21</v>
      </c>
      <c r="AP42" s="148" t="s">
        <v>14</v>
      </c>
      <c r="AQ42" s="124" t="s">
        <v>21</v>
      </c>
      <c r="AR42" s="148" t="s">
        <v>16</v>
      </c>
      <c r="AS42" s="124" t="s">
        <v>21</v>
      </c>
      <c r="AT42" s="145" t="s">
        <v>132</v>
      </c>
      <c r="AU42" s="124" t="s">
        <v>21</v>
      </c>
      <c r="AV42" s="140" t="s">
        <v>21</v>
      </c>
      <c r="AW42" s="135" t="s">
        <v>21</v>
      </c>
    </row>
    <row r="43" spans="1:49" x14ac:dyDescent="0.25">
      <c r="A43" s="151" t="b">
        <f t="shared" si="0"/>
        <v>0</v>
      </c>
      <c r="B43" s="152" t="e">
        <f>IF($B$1=F22,G22,IF($B$1=I22,J22,IF($B$1=L22,M22,IF($B$1=N22,O22,IF($B$1=P22,Q22,IF($B$1=R22,S22,IF($B$1=T22,U22,IF($B$1=V22,W22,IF($B$1=X22,Y22,IF($B$1=Z22,AA23,IF($B$1=AB22,AC22,IF($B$1=AD22,AE22,IF($B$1=AF22,AG22,IF($B$1=AH22,AI22,IF($B$1=AJ22,AK22,IF($B$1=AL22,AM22,IF($B$1=AT22,AU22,IF($B$1=#REF!,AV22))))))))))))))))))</f>
        <v>#REF!</v>
      </c>
      <c r="C43" s="153" t="e">
        <f>IF($C$1=F22,G22,IF($C$1=I22,J22,IF($C$1=L22,M22,IF($C$1=N22,O22,IF($C$1=P22,Q22,IF($C$1=R22,S22,IF($C$1=T22,U22,IF($C$1=V22,W22,IF($C$1=X22,Y22,IF($C$1=Z22,AA23,IF($C$1=AB22,AC22,IF($C$1=AD22,AE22,IF($C$1=AF22,AG22,IF($C$1=AH22,AI22,IF($C$1=AJ22,AK22,IF($C$1=AL22,AM22,IF($C$1=AT22,AU22,IF($C$1=#REF!,AV22))))))))))))))))))</f>
        <v>#REF!</v>
      </c>
      <c r="D43" s="154" t="str">
        <f>IF($D$1=F22,G22,IF($D$1=I22,J22,IF($D$1=L22,M22,IF($D$1=N22,O22,IF($D$1=P22,Q22,IF($D$1=R22,S22,IF($D$1=T22,U22,IF($D$1=V22,W22,IF($D$1=X22,Y22,IF($D$1=Z22,AA23,IF($D$1=AB22,AC22,IF($D$1=AD22,AE22,IF($D$1=AF22,AG22,IF($D$1=AH22,AI22,IF($D$1=AJ22,AK22,IF($D$1=AL22,AM22,IF($D$1=AT22,AU22,IF($D$1=#REF!,AV22))))))))))))))))))</f>
        <v>*</v>
      </c>
      <c r="F43" s="140" t="s">
        <v>62</v>
      </c>
      <c r="G43" s="155" t="s">
        <v>21</v>
      </c>
      <c r="H43" s="137"/>
      <c r="I43" s="140" t="s">
        <v>128</v>
      </c>
      <c r="J43" t="s">
        <v>332</v>
      </c>
      <c r="K43" s="137" t="s">
        <v>137</v>
      </c>
      <c r="L43" s="140" t="s">
        <v>3</v>
      </c>
      <c r="M43" s="135" t="s">
        <v>21</v>
      </c>
      <c r="N43" s="140" t="s">
        <v>4</v>
      </c>
      <c r="O43" s="135" t="s">
        <v>21</v>
      </c>
      <c r="P43" s="140" t="s">
        <v>5</v>
      </c>
      <c r="Q43" s="135" t="s">
        <v>21</v>
      </c>
      <c r="R43" s="140" t="s">
        <v>1</v>
      </c>
      <c r="S43" s="135" t="s">
        <v>21</v>
      </c>
      <c r="T43" s="140" t="s">
        <v>63</v>
      </c>
      <c r="U43" s="135" t="s">
        <v>21</v>
      </c>
      <c r="V43" s="140" t="s">
        <v>129</v>
      </c>
      <c r="W43" s="135" t="s">
        <v>21</v>
      </c>
      <c r="X43" s="144" t="s">
        <v>10</v>
      </c>
      <c r="Y43" s="144" t="s">
        <v>21</v>
      </c>
      <c r="Z43" s="140" t="s">
        <v>7</v>
      </c>
      <c r="AA43" s="135" t="s">
        <v>21</v>
      </c>
      <c r="AB43" s="140" t="s">
        <v>8</v>
      </c>
      <c r="AC43" s="144" t="s">
        <v>21</v>
      </c>
      <c r="AD43" s="145" t="s">
        <v>127</v>
      </c>
      <c r="AE43" s="144" t="s">
        <v>21</v>
      </c>
      <c r="AF43" s="140" t="s">
        <v>435</v>
      </c>
      <c r="AG43" s="139" t="s">
        <v>21</v>
      </c>
      <c r="AH43" s="140" t="s">
        <v>346</v>
      </c>
      <c r="AI43" s="124" t="s">
        <v>21</v>
      </c>
      <c r="AJ43" s="140" t="s">
        <v>13</v>
      </c>
      <c r="AK43" s="144" t="s">
        <v>21</v>
      </c>
      <c r="AL43" s="146" t="s">
        <v>134</v>
      </c>
      <c r="AM43" t="s">
        <v>425</v>
      </c>
      <c r="AN43" s="146" t="s">
        <v>131</v>
      </c>
      <c r="AO43" s="147" t="s">
        <v>21</v>
      </c>
      <c r="AP43" s="148" t="s">
        <v>14</v>
      </c>
      <c r="AQ43" s="124" t="s">
        <v>21</v>
      </c>
      <c r="AR43" s="148" t="s">
        <v>16</v>
      </c>
      <c r="AS43" s="124" t="s">
        <v>21</v>
      </c>
      <c r="AT43" s="145" t="s">
        <v>132</v>
      </c>
      <c r="AU43" s="124" t="s">
        <v>21</v>
      </c>
      <c r="AV43" s="140" t="s">
        <v>21</v>
      </c>
      <c r="AW43" s="135" t="s">
        <v>21</v>
      </c>
    </row>
    <row r="44" spans="1:49" x14ac:dyDescent="0.25">
      <c r="A44" s="151" t="b">
        <f t="shared" si="0"/>
        <v>0</v>
      </c>
      <c r="B44" s="152" t="e">
        <f>IF($B$1=F23,G23,IF($B$1=I23,J23,IF($B$1=L23,M23,IF($B$1=N23,O23,IF($B$1=P23,Q23,IF($B$1=R23,S23,IF($B$1=T23,U23,IF($B$1=V23,W23,IF($B$1=X23,Y23,IF($B$1=Z23,AA24,IF($B$1=AB23,AC23,IF($B$1=AD23,AE23,IF($B$1=AF23,AG23,IF($B$1=AH23,AI23,IF($B$1=AJ23,AK23,IF($B$1=AL23,AM23,IF($B$1=AT23,AU23,IF($B$1=#REF!,AV23))))))))))))))))))</f>
        <v>#REF!</v>
      </c>
      <c r="C44" s="153" t="e">
        <f>IF($C$1=F23,G23,IF($C$1=I23,J23,IF($C$1=L23,M23,IF($C$1=N23,O23,IF($C$1=P23,Q23,IF($C$1=R23,S23,IF($C$1=T23,U23,IF($C$1=V23,W23,IF($C$1=X23,Y23,IF($C$1=Z23,AA24,IF($C$1=AB23,AC23,IF($C$1=AD23,AE23,IF($C$1=AF23,AG23,IF($C$1=AH23,AI23,IF($C$1=AJ23,AK23,IF($C$1=AL23,AM23,IF($C$1=AT23,AU23,IF($C$1=#REF!,AV23))))))))))))))))))</f>
        <v>#REF!</v>
      </c>
      <c r="D44" s="154" t="str">
        <f>IF($D$1=F23,G23,IF($D$1=I23,J23,IF($D$1=L23,M23,IF($D$1=N23,O23,IF($D$1=P23,Q23,IF($D$1=R23,S23,IF($D$1=T23,U23,IF($D$1=V23,W23,IF($D$1=X23,Y23,IF($D$1=Z23,AA24,IF($D$1=AB23,AC23,IF($D$1=AD23,AE23,IF($D$1=AF23,AG23,IF($D$1=AH23,AI23,IF($D$1=AJ23,AK23,IF($D$1=AL23,AM23,IF($D$1=AT23,AU23,IF($D$1=#REF!,AV23))))))))))))))))))</f>
        <v>*</v>
      </c>
      <c r="F44" s="140" t="s">
        <v>62</v>
      </c>
      <c r="G44" s="155" t="s">
        <v>21</v>
      </c>
      <c r="H44" s="137"/>
      <c r="I44" s="140" t="s">
        <v>128</v>
      </c>
      <c r="J44" t="s">
        <v>294</v>
      </c>
      <c r="K44" s="137" t="s">
        <v>137</v>
      </c>
      <c r="L44" s="140" t="s">
        <v>3</v>
      </c>
      <c r="M44" s="135" t="s">
        <v>21</v>
      </c>
      <c r="N44" s="140" t="s">
        <v>4</v>
      </c>
      <c r="O44" s="135" t="s">
        <v>21</v>
      </c>
      <c r="P44" s="140" t="s">
        <v>5</v>
      </c>
      <c r="Q44" s="135" t="s">
        <v>21</v>
      </c>
      <c r="R44" s="140" t="s">
        <v>1</v>
      </c>
      <c r="S44" s="135" t="s">
        <v>21</v>
      </c>
      <c r="T44" s="140" t="s">
        <v>63</v>
      </c>
      <c r="U44" s="135" t="s">
        <v>21</v>
      </c>
      <c r="V44" s="140" t="s">
        <v>129</v>
      </c>
      <c r="W44" s="135" t="s">
        <v>21</v>
      </c>
      <c r="X44" s="144" t="s">
        <v>10</v>
      </c>
      <c r="Y44" s="144" t="s">
        <v>21</v>
      </c>
      <c r="Z44" s="140" t="s">
        <v>7</v>
      </c>
      <c r="AA44" s="135" t="s">
        <v>21</v>
      </c>
      <c r="AB44" s="140" t="s">
        <v>8</v>
      </c>
      <c r="AC44" s="144" t="s">
        <v>21</v>
      </c>
      <c r="AD44" s="145" t="s">
        <v>127</v>
      </c>
      <c r="AE44" s="144" t="s">
        <v>21</v>
      </c>
      <c r="AF44" s="140" t="s">
        <v>435</v>
      </c>
      <c r="AG44" s="139" t="s">
        <v>21</v>
      </c>
      <c r="AH44" s="140" t="s">
        <v>346</v>
      </c>
      <c r="AI44" s="124" t="s">
        <v>21</v>
      </c>
      <c r="AJ44" s="140" t="s">
        <v>13</v>
      </c>
      <c r="AK44" s="144" t="s">
        <v>21</v>
      </c>
      <c r="AL44" s="146" t="s">
        <v>134</v>
      </c>
      <c r="AM44" t="s">
        <v>426</v>
      </c>
      <c r="AN44" s="146" t="s">
        <v>131</v>
      </c>
      <c r="AO44" s="147" t="s">
        <v>21</v>
      </c>
      <c r="AP44" s="148" t="s">
        <v>14</v>
      </c>
      <c r="AQ44" s="124" t="s">
        <v>21</v>
      </c>
      <c r="AR44" s="148" t="s">
        <v>16</v>
      </c>
      <c r="AS44" s="124" t="s">
        <v>21</v>
      </c>
      <c r="AT44" s="145" t="s">
        <v>132</v>
      </c>
      <c r="AU44" s="124" t="s">
        <v>21</v>
      </c>
      <c r="AV44" s="140" t="s">
        <v>21</v>
      </c>
      <c r="AW44" s="135" t="s">
        <v>21</v>
      </c>
    </row>
    <row r="45" spans="1:49" x14ac:dyDescent="0.25">
      <c r="A45" s="151" t="b">
        <f t="shared" si="0"/>
        <v>0</v>
      </c>
      <c r="B45" s="152" t="e">
        <f>IF($B$1=F24,G24,IF($B$1=I24,J24,IF($B$1=L24,M24,IF($B$1=N24,O24,IF($B$1=P24,Q24,IF($B$1=R24,S24,IF($B$1=T24,U24,IF($B$1=V24,W24,IF($B$1=X24,Y24,IF($B$1=Z24,AA25,IF($B$1=AB24,AC24,IF($B$1=AD24,AE24,IF($B$1=AF24,AG24,IF($B$1=AH24,AI24,IF($B$1=AJ24,AK24,IF($B$1=AL24,AM24,IF($B$1=AT24,AU24,IF($B$1=#REF!,AV24))))))))))))))))))</f>
        <v>#REF!</v>
      </c>
      <c r="C45" s="153" t="e">
        <f>IF($C$1=F24,G24,IF($C$1=I24,J24,IF($C$1=L24,M24,IF($C$1=N24,O24,IF($C$1=P24,Q24,IF($C$1=R24,S24,IF($C$1=T24,U24,IF($C$1=V24,W24,IF($C$1=X24,Y24,IF($C$1=Z24,AA25,IF($C$1=AB24,AC24,IF($C$1=AD24,AE24,IF($C$1=AF24,AG24,IF($C$1=AH24,AI24,IF($C$1=AJ24,AK24,IF($C$1=AL24,AM24,IF($C$1=AT24,AU24,IF($C$1=#REF!,AV24))))))))))))))))))</f>
        <v>#REF!</v>
      </c>
      <c r="D45" s="154" t="str">
        <f>IF($D$1=F24,G24,IF($D$1=I24,J24,IF($D$1=L24,M24,IF($D$1=N24,O24,IF($D$1=P24,Q24,IF($D$1=R24,S24,IF($D$1=T24,U24,IF($D$1=V24,W24,IF($D$1=X24,Y24,IF($D$1=Z24,AA25,IF($D$1=AB24,AC24,IF($D$1=AD24,AE24,IF($D$1=AF24,AG24,IF($D$1=AH24,AI24,IF($D$1=AJ24,AK24,IF($D$1=AL24,AM24,IF($D$1=AT24,AU24,IF($D$1=#REF!,AV24))))))))))))))))))</f>
        <v>*</v>
      </c>
      <c r="F45" s="140" t="s">
        <v>62</v>
      </c>
      <c r="G45" s="155" t="s">
        <v>21</v>
      </c>
      <c r="H45" s="137"/>
      <c r="I45" s="140" t="s">
        <v>128</v>
      </c>
      <c r="J45" t="s">
        <v>334</v>
      </c>
      <c r="K45" s="137" t="s">
        <v>137</v>
      </c>
      <c r="L45" s="140" t="s">
        <v>3</v>
      </c>
      <c r="M45" s="135" t="s">
        <v>21</v>
      </c>
      <c r="N45" s="140" t="s">
        <v>4</v>
      </c>
      <c r="O45" s="135" t="s">
        <v>21</v>
      </c>
      <c r="P45" s="140" t="s">
        <v>5</v>
      </c>
      <c r="Q45" s="135" t="s">
        <v>21</v>
      </c>
      <c r="R45" s="140" t="s">
        <v>1</v>
      </c>
      <c r="S45" s="135" t="s">
        <v>21</v>
      </c>
      <c r="T45" s="140" t="s">
        <v>63</v>
      </c>
      <c r="U45" s="135" t="s">
        <v>21</v>
      </c>
      <c r="V45" s="140" t="s">
        <v>129</v>
      </c>
      <c r="W45" s="135" t="s">
        <v>21</v>
      </c>
      <c r="X45" s="144" t="s">
        <v>10</v>
      </c>
      <c r="Y45" s="144" t="s">
        <v>21</v>
      </c>
      <c r="Z45" s="140" t="s">
        <v>7</v>
      </c>
      <c r="AA45" s="135" t="s">
        <v>21</v>
      </c>
      <c r="AB45" s="140" t="s">
        <v>8</v>
      </c>
      <c r="AC45" s="144" t="s">
        <v>21</v>
      </c>
      <c r="AD45" s="145" t="s">
        <v>127</v>
      </c>
      <c r="AE45" s="144" t="s">
        <v>21</v>
      </c>
      <c r="AF45" s="140" t="s">
        <v>435</v>
      </c>
      <c r="AG45" s="139" t="s">
        <v>21</v>
      </c>
      <c r="AH45" s="140" t="s">
        <v>346</v>
      </c>
      <c r="AI45" s="124" t="s">
        <v>21</v>
      </c>
      <c r="AJ45" s="140" t="s">
        <v>13</v>
      </c>
      <c r="AK45" s="144" t="s">
        <v>21</v>
      </c>
      <c r="AL45" s="146" t="s">
        <v>134</v>
      </c>
      <c r="AM45" t="s">
        <v>427</v>
      </c>
      <c r="AN45" s="146" t="s">
        <v>131</v>
      </c>
      <c r="AO45" s="147" t="s">
        <v>21</v>
      </c>
      <c r="AP45" s="148" t="s">
        <v>14</v>
      </c>
      <c r="AQ45" s="124" t="s">
        <v>21</v>
      </c>
      <c r="AR45" s="148" t="s">
        <v>16</v>
      </c>
      <c r="AS45" s="124" t="s">
        <v>21</v>
      </c>
      <c r="AT45" s="145" t="s">
        <v>132</v>
      </c>
      <c r="AU45" s="124" t="s">
        <v>21</v>
      </c>
      <c r="AV45" s="140" t="s">
        <v>21</v>
      </c>
      <c r="AW45" s="135" t="s">
        <v>21</v>
      </c>
    </row>
    <row r="46" spans="1:49" x14ac:dyDescent="0.25">
      <c r="A46" s="151" t="b">
        <f t="shared" si="0"/>
        <v>0</v>
      </c>
      <c r="B46" s="152" t="e">
        <f>IF($B$1=F25,G25,IF($B$1=I25,J25,IF($B$1=L25,M25,IF($B$1=N25,O25,IF($B$1=P25,Q25,IF($B$1=R25,S25,IF($B$1=T25,U25,IF($B$1=V25,W25,IF($B$1=X25,Y25,IF($B$1=Z25,AA26,IF($B$1=AB25,AC25,IF($B$1=AD25,AE25,IF($B$1=AF25,AG25,IF($B$1=AH25,AI25,IF($B$1=AJ25,AK25,IF($B$1=AL25,AM25,IF($B$1=AT25,AU25,IF($B$1=#REF!,AV25))))))))))))))))))</f>
        <v>#REF!</v>
      </c>
      <c r="C46" s="153" t="e">
        <f>IF($C$1=F25,G25,IF($C$1=I25,J25,IF($C$1=L25,M25,IF($C$1=N25,O25,IF($C$1=P25,Q25,IF($C$1=R25,S25,IF($C$1=T25,U25,IF($C$1=V25,W25,IF($C$1=X25,Y25,IF($C$1=Z25,AA26,IF($C$1=AB25,AC25,IF($C$1=AD25,AE25,IF($C$1=AF25,AG25,IF($C$1=AH25,AI25,IF($C$1=AJ25,AK25,IF($C$1=AL25,AM25,IF($C$1=AT25,AU25,IF($C$1=#REF!,AV25))))))))))))))))))</f>
        <v>#REF!</v>
      </c>
      <c r="D46" s="154" t="str">
        <f>IF($D$1=F25,G25,IF($D$1=I25,J25,IF($D$1=L25,M25,IF($D$1=N25,O25,IF($D$1=P25,Q25,IF($D$1=R25,S25,IF($D$1=T25,U25,IF($D$1=V25,W25,IF($D$1=X25,Y25,IF($D$1=Z25,AA26,IF($D$1=AB25,AC25,IF($D$1=AD25,AE25,IF($D$1=AF25,AG25,IF($D$1=AH25,AI25,IF($D$1=AJ25,AK25,IF($D$1=AL25,AM25,IF($D$1=AT25,AU25,IF($D$1=#REF!,AV25))))))))))))))))))</f>
        <v>*</v>
      </c>
      <c r="F46" s="140" t="s">
        <v>62</v>
      </c>
      <c r="G46" s="155" t="s">
        <v>21</v>
      </c>
      <c r="H46" s="137"/>
      <c r="I46" s="140" t="s">
        <v>128</v>
      </c>
      <c r="J46" t="s">
        <v>244</v>
      </c>
      <c r="K46" s="137" t="s">
        <v>137</v>
      </c>
      <c r="L46" s="140" t="s">
        <v>3</v>
      </c>
      <c r="M46" s="135" t="s">
        <v>21</v>
      </c>
      <c r="N46" s="140" t="s">
        <v>4</v>
      </c>
      <c r="O46" s="135" t="s">
        <v>21</v>
      </c>
      <c r="P46" s="140" t="s">
        <v>5</v>
      </c>
      <c r="Q46" s="135" t="s">
        <v>21</v>
      </c>
      <c r="R46" s="140" t="s">
        <v>1</v>
      </c>
      <c r="S46" s="135" t="s">
        <v>21</v>
      </c>
      <c r="T46" s="140" t="s">
        <v>63</v>
      </c>
      <c r="U46" s="135" t="s">
        <v>21</v>
      </c>
      <c r="V46" s="140" t="s">
        <v>129</v>
      </c>
      <c r="W46" s="135" t="s">
        <v>21</v>
      </c>
      <c r="X46" s="144" t="s">
        <v>10</v>
      </c>
      <c r="Y46" s="144" t="s">
        <v>21</v>
      </c>
      <c r="Z46" s="140" t="s">
        <v>7</v>
      </c>
      <c r="AA46" s="135" t="s">
        <v>21</v>
      </c>
      <c r="AB46" s="140" t="s">
        <v>8</v>
      </c>
      <c r="AC46" s="144" t="s">
        <v>21</v>
      </c>
      <c r="AD46" s="145" t="s">
        <v>127</v>
      </c>
      <c r="AE46" s="144" t="s">
        <v>21</v>
      </c>
      <c r="AF46" s="140" t="s">
        <v>435</v>
      </c>
      <c r="AG46" s="139" t="s">
        <v>21</v>
      </c>
      <c r="AH46" s="140" t="s">
        <v>346</v>
      </c>
      <c r="AI46" s="124" t="s">
        <v>21</v>
      </c>
      <c r="AJ46" s="140" t="s">
        <v>13</v>
      </c>
      <c r="AK46" s="144" t="s">
        <v>21</v>
      </c>
      <c r="AL46" s="146" t="s">
        <v>134</v>
      </c>
      <c r="AM46" t="s">
        <v>428</v>
      </c>
      <c r="AN46" s="146" t="s">
        <v>131</v>
      </c>
      <c r="AO46" s="147" t="s">
        <v>21</v>
      </c>
      <c r="AP46" s="148" t="s">
        <v>14</v>
      </c>
      <c r="AQ46" s="124" t="s">
        <v>21</v>
      </c>
      <c r="AR46" s="148" t="s">
        <v>16</v>
      </c>
      <c r="AS46" s="124" t="s">
        <v>21</v>
      </c>
      <c r="AT46" s="145" t="s">
        <v>132</v>
      </c>
      <c r="AU46" s="124" t="s">
        <v>21</v>
      </c>
      <c r="AV46" s="140" t="s">
        <v>21</v>
      </c>
      <c r="AW46" s="135" t="s">
        <v>21</v>
      </c>
    </row>
    <row r="47" spans="1:49" x14ac:dyDescent="0.25">
      <c r="A47" s="151" t="b">
        <f t="shared" si="0"/>
        <v>0</v>
      </c>
      <c r="B47" s="152" t="e">
        <f>IF($B$1=F26,G26,IF($B$1=I26,J26,IF($B$1=L26,M26,IF($B$1=N26,O26,IF($B$1=P26,Q26,IF($B$1=R26,S26,IF($B$1=T26,U26,IF($B$1=V26,W26,IF($B$1=X26,Y26,IF($B$1=Z26,AA27,IF($B$1=AB26,AC26,IF($B$1=AD26,AE26,IF($B$1=AF26,AG26,IF($B$1=AH26,AI26,IF($B$1=AJ26,AK26,IF($B$1=AL26,AM26,IF($B$1=AT26,AU26,IF($B$1=#REF!,AV26))))))))))))))))))</f>
        <v>#REF!</v>
      </c>
      <c r="C47" s="153" t="e">
        <f>IF($C$1=F26,G26,IF($C$1=I26,J26,IF($C$1=L26,M26,IF($C$1=N26,O26,IF($C$1=P26,Q26,IF($C$1=R26,S26,IF($C$1=T26,U26,IF($C$1=V26,W26,IF($C$1=X26,Y26,IF($C$1=Z26,AA27,IF($C$1=AB26,AC26,IF($C$1=AD26,AE26,IF($C$1=AF26,AG26,IF($C$1=AH26,AI26,IF($C$1=AJ26,AK26,IF($C$1=AL26,AM26,IF($C$1=AT26,AU26,IF($C$1=#REF!,AV26))))))))))))))))))</f>
        <v>#REF!</v>
      </c>
      <c r="D47" s="154" t="str">
        <f>IF($D$1=F26,G26,IF($D$1=I26,J26,IF($D$1=L26,M26,IF($D$1=N26,O26,IF($D$1=P26,Q26,IF($D$1=R26,S26,IF($D$1=T26,U26,IF($D$1=V26,W26,IF($D$1=X26,Y26,IF($D$1=Z26,AA27,IF($D$1=AB26,AC26,IF($D$1=AD26,AE26,IF($D$1=AF26,AG26,IF($D$1=AH26,AI26,IF($D$1=AJ26,AK26,IF($D$1=AL26,AM26,IF($D$1=AT26,AU26,IF($D$1=#REF!,AV26))))))))))))))))))</f>
        <v>*</v>
      </c>
      <c r="F47" s="140" t="s">
        <v>62</v>
      </c>
      <c r="G47" s="155" t="s">
        <v>21</v>
      </c>
      <c r="H47" s="137"/>
      <c r="I47" s="140" t="s">
        <v>128</v>
      </c>
      <c r="J47" t="s">
        <v>429</v>
      </c>
      <c r="K47" s="137" t="s">
        <v>137</v>
      </c>
      <c r="L47" s="140" t="s">
        <v>3</v>
      </c>
      <c r="M47" s="135" t="s">
        <v>21</v>
      </c>
      <c r="N47" s="140" t="s">
        <v>4</v>
      </c>
      <c r="O47" s="135" t="s">
        <v>21</v>
      </c>
      <c r="P47" s="140" t="s">
        <v>5</v>
      </c>
      <c r="Q47" s="135" t="s">
        <v>21</v>
      </c>
      <c r="R47" s="140" t="s">
        <v>1</v>
      </c>
      <c r="S47" s="135" t="s">
        <v>21</v>
      </c>
      <c r="T47" s="140" t="s">
        <v>63</v>
      </c>
      <c r="U47" s="135" t="s">
        <v>21</v>
      </c>
      <c r="V47" s="140" t="s">
        <v>129</v>
      </c>
      <c r="W47" s="135" t="s">
        <v>21</v>
      </c>
      <c r="X47" s="144" t="s">
        <v>10</v>
      </c>
      <c r="Y47" s="144" t="s">
        <v>21</v>
      </c>
      <c r="Z47" s="140" t="s">
        <v>7</v>
      </c>
      <c r="AA47" s="135" t="s">
        <v>21</v>
      </c>
      <c r="AB47" s="140" t="s">
        <v>8</v>
      </c>
      <c r="AC47" s="144" t="s">
        <v>21</v>
      </c>
      <c r="AD47" s="145" t="s">
        <v>127</v>
      </c>
      <c r="AE47" s="144" t="s">
        <v>21</v>
      </c>
      <c r="AF47" s="140" t="s">
        <v>435</v>
      </c>
      <c r="AG47" s="139" t="s">
        <v>21</v>
      </c>
      <c r="AH47" s="140" t="s">
        <v>346</v>
      </c>
      <c r="AI47" s="124" t="s">
        <v>21</v>
      </c>
      <c r="AJ47" s="140" t="s">
        <v>13</v>
      </c>
      <c r="AK47" s="144" t="s">
        <v>21</v>
      </c>
      <c r="AL47" s="146" t="s">
        <v>134</v>
      </c>
      <c r="AM47" t="s">
        <v>430</v>
      </c>
      <c r="AN47" s="146" t="s">
        <v>131</v>
      </c>
      <c r="AO47" s="147" t="s">
        <v>21</v>
      </c>
      <c r="AP47" s="148" t="s">
        <v>14</v>
      </c>
      <c r="AQ47" s="124" t="s">
        <v>21</v>
      </c>
      <c r="AR47" s="148" t="s">
        <v>16</v>
      </c>
      <c r="AS47" s="124" t="s">
        <v>21</v>
      </c>
      <c r="AT47" s="145" t="s">
        <v>132</v>
      </c>
      <c r="AU47" s="124" t="s">
        <v>21</v>
      </c>
      <c r="AV47" s="140" t="s">
        <v>21</v>
      </c>
      <c r="AW47" s="135" t="s">
        <v>21</v>
      </c>
    </row>
    <row r="48" spans="1:49" x14ac:dyDescent="0.25">
      <c r="A48" s="151" t="b">
        <f t="shared" si="0"/>
        <v>0</v>
      </c>
      <c r="B48" s="152" t="e">
        <f>IF($B$1=F27,G27,IF($B$1=I27,J27,IF($B$1=L27,M27,IF($B$1=N27,O27,IF($B$1=P27,Q27,IF($B$1=R27,S27,IF($B$1=T27,U27,IF($B$1=V27,W27,IF($B$1=X27,Y27,IF($B$1=Z27,AA28,IF($B$1=AB27,AC27,IF($B$1=AD27,AE27,IF($B$1=AF27,AG27,IF($B$1=AH27,AI27,IF($B$1=AJ27,AK27,IF($B$1=AL27,AM27,IF($B$1=AT27,AU27,IF($B$1=#REF!,AV27))))))))))))))))))</f>
        <v>#REF!</v>
      </c>
      <c r="C48" s="153" t="e">
        <f>IF($C$1=F27,G27,IF($C$1=I27,J27,IF($C$1=L27,M27,IF($C$1=N27,O27,IF($C$1=P27,Q27,IF($C$1=R27,S27,IF($C$1=T27,U27,IF($C$1=V27,W27,IF($C$1=X27,Y27,IF($C$1=Z27,AA28,IF($C$1=AB27,AC27,IF($C$1=AD27,AE27,IF($C$1=AF27,AG27,IF($C$1=AH27,AI27,IF($C$1=AJ27,AK27,IF($C$1=AL27,AM27,IF($C$1=AT27,AU27,IF($C$1=#REF!,AV27))))))))))))))))))</f>
        <v>#REF!</v>
      </c>
      <c r="D48" s="154" t="str">
        <f>IF($D$1=F27,G27,IF($D$1=I27,J27,IF($D$1=L27,M27,IF($D$1=N27,O27,IF($D$1=P27,Q27,IF($D$1=R27,S27,IF($D$1=T27,U27,IF($D$1=V27,W27,IF($D$1=X27,Y27,IF($D$1=Z27,AA28,IF($D$1=AB27,AC27,IF($D$1=AD27,AE27,IF($D$1=AF27,AG27,IF($D$1=AH27,AI27,IF($D$1=AJ27,AK27,IF($D$1=AL27,AM27,IF($D$1=AT27,AU27,IF($D$1=#REF!,AV27))))))))))))))))))</f>
        <v>*</v>
      </c>
      <c r="F48" s="140" t="s">
        <v>62</v>
      </c>
      <c r="G48" s="155" t="s">
        <v>21</v>
      </c>
      <c r="H48" s="137"/>
      <c r="I48" s="140" t="s">
        <v>128</v>
      </c>
      <c r="J48" t="s">
        <v>245</v>
      </c>
      <c r="K48" s="137" t="s">
        <v>137</v>
      </c>
      <c r="L48" s="140" t="s">
        <v>3</v>
      </c>
      <c r="M48" s="135" t="s">
        <v>21</v>
      </c>
      <c r="N48" s="140" t="s">
        <v>4</v>
      </c>
      <c r="O48" s="135" t="s">
        <v>21</v>
      </c>
      <c r="P48" s="140" t="s">
        <v>5</v>
      </c>
      <c r="Q48" s="135" t="s">
        <v>21</v>
      </c>
      <c r="R48" s="140" t="s">
        <v>1</v>
      </c>
      <c r="S48" s="135" t="s">
        <v>21</v>
      </c>
      <c r="T48" s="140" t="s">
        <v>63</v>
      </c>
      <c r="U48" s="135" t="s">
        <v>21</v>
      </c>
      <c r="V48" s="140" t="s">
        <v>129</v>
      </c>
      <c r="W48" s="135" t="s">
        <v>21</v>
      </c>
      <c r="X48" s="144" t="s">
        <v>10</v>
      </c>
      <c r="Y48" s="144" t="s">
        <v>21</v>
      </c>
      <c r="Z48" s="140" t="s">
        <v>7</v>
      </c>
      <c r="AA48" s="135" t="s">
        <v>21</v>
      </c>
      <c r="AB48" s="140" t="s">
        <v>8</v>
      </c>
      <c r="AC48" s="144" t="s">
        <v>21</v>
      </c>
      <c r="AD48" s="145" t="s">
        <v>127</v>
      </c>
      <c r="AE48" s="144" t="s">
        <v>21</v>
      </c>
      <c r="AF48" s="140" t="s">
        <v>435</v>
      </c>
      <c r="AG48" s="139" t="s">
        <v>21</v>
      </c>
      <c r="AH48" s="140" t="s">
        <v>346</v>
      </c>
      <c r="AI48" s="124" t="s">
        <v>21</v>
      </c>
      <c r="AJ48" s="140" t="s">
        <v>13</v>
      </c>
      <c r="AK48" s="144" t="s">
        <v>21</v>
      </c>
      <c r="AL48" s="146" t="s">
        <v>134</v>
      </c>
      <c r="AM48" t="s">
        <v>340</v>
      </c>
      <c r="AN48" s="146" t="s">
        <v>131</v>
      </c>
      <c r="AO48" s="147" t="s">
        <v>21</v>
      </c>
      <c r="AP48" s="148" t="s">
        <v>14</v>
      </c>
      <c r="AQ48" s="124" t="s">
        <v>21</v>
      </c>
      <c r="AR48" s="148" t="s">
        <v>16</v>
      </c>
      <c r="AS48" s="124" t="s">
        <v>21</v>
      </c>
      <c r="AT48" s="145" t="s">
        <v>132</v>
      </c>
      <c r="AU48" s="124" t="s">
        <v>21</v>
      </c>
      <c r="AV48" s="140" t="s">
        <v>21</v>
      </c>
      <c r="AW48" s="135" t="s">
        <v>21</v>
      </c>
    </row>
    <row r="49" spans="1:49" x14ac:dyDescent="0.25">
      <c r="A49" s="151" t="b">
        <f t="shared" si="0"/>
        <v>0</v>
      </c>
      <c r="B49" s="152" t="e">
        <f>IF($B$1=F28,G28,IF($B$1=I28,J28,IF($B$1=L28,M28,IF($B$1=N28,O28,IF($B$1=P28,Q28,IF($B$1=R28,S28,IF($B$1=T28,U28,IF($B$1=V28,W28,IF($B$1=X28,Y28,IF($B$1=Z28,AA29,IF($B$1=AB28,AC28,IF($B$1=AD28,AE28,IF($B$1=AF28,AG28,IF($B$1=AH28,AI28,IF($B$1=AJ28,AK28,IF($B$1=AL28,AM28,IF($B$1=AT28,AU28,IF($B$1=#REF!,AV28))))))))))))))))))</f>
        <v>#REF!</v>
      </c>
      <c r="C49" s="153" t="e">
        <f>IF($C$1=F28,G28,IF($C$1=I28,J28,IF($C$1=L28,M28,IF($C$1=N28,O28,IF($C$1=P28,Q28,IF($C$1=R28,S28,IF($C$1=T28,U28,IF($C$1=V28,W28,IF($C$1=X28,Y28,IF($C$1=Z28,AA29,IF($C$1=AB28,AC28,IF($C$1=AD28,AE28,IF($C$1=AF28,AG28,IF($C$1=AH28,AI28,IF($C$1=AJ28,AK28,IF($C$1=AL28,AM28,IF($C$1=AT28,AU28,IF($C$1=#REF!,AV28))))))))))))))))))</f>
        <v>#REF!</v>
      </c>
      <c r="D49" s="154" t="str">
        <f>IF($D$1=F28,G28,IF($D$1=I28,J28,IF($D$1=L28,M28,IF($D$1=N28,O28,IF($D$1=P28,Q28,IF($D$1=R28,S28,IF($D$1=T28,U28,IF($D$1=V28,W28,IF($D$1=X28,Y28,IF($D$1=Z28,AA29,IF($D$1=AB28,AC28,IF($D$1=AD28,AE28,IF($D$1=AF28,AG28,IF($D$1=AH28,AI28,IF($D$1=AJ28,AK28,IF($D$1=AL28,AM28,IF($D$1=AT28,AU28,IF($D$1=#REF!,AV28))))))))))))))))))</f>
        <v>*</v>
      </c>
      <c r="F49" s="140" t="s">
        <v>62</v>
      </c>
      <c r="G49" s="155" t="s">
        <v>21</v>
      </c>
      <c r="H49" s="137"/>
      <c r="I49" s="140" t="s">
        <v>128</v>
      </c>
      <c r="J49" t="s">
        <v>336</v>
      </c>
      <c r="K49" s="137" t="s">
        <v>137</v>
      </c>
      <c r="L49" s="140" t="s">
        <v>3</v>
      </c>
      <c r="M49" s="135" t="s">
        <v>21</v>
      </c>
      <c r="N49" s="140" t="s">
        <v>4</v>
      </c>
      <c r="O49" s="135" t="s">
        <v>21</v>
      </c>
      <c r="P49" s="140" t="s">
        <v>5</v>
      </c>
      <c r="Q49" s="135" t="s">
        <v>21</v>
      </c>
      <c r="R49" s="140" t="s">
        <v>1</v>
      </c>
      <c r="S49" s="135" t="s">
        <v>21</v>
      </c>
      <c r="T49" s="140" t="s">
        <v>63</v>
      </c>
      <c r="U49" s="135" t="s">
        <v>21</v>
      </c>
      <c r="V49" s="140" t="s">
        <v>129</v>
      </c>
      <c r="W49" s="135" t="s">
        <v>21</v>
      </c>
      <c r="X49" s="144" t="s">
        <v>10</v>
      </c>
      <c r="Y49" s="144" t="s">
        <v>21</v>
      </c>
      <c r="Z49" s="140" t="s">
        <v>7</v>
      </c>
      <c r="AA49" s="135" t="s">
        <v>21</v>
      </c>
      <c r="AB49" s="140" t="s">
        <v>8</v>
      </c>
      <c r="AC49" s="144" t="s">
        <v>21</v>
      </c>
      <c r="AD49" s="145" t="s">
        <v>127</v>
      </c>
      <c r="AE49" s="144" t="s">
        <v>21</v>
      </c>
      <c r="AF49" s="140" t="s">
        <v>435</v>
      </c>
      <c r="AG49" s="139" t="s">
        <v>21</v>
      </c>
      <c r="AH49" s="140" t="s">
        <v>346</v>
      </c>
      <c r="AI49" s="124" t="s">
        <v>21</v>
      </c>
      <c r="AJ49" s="140" t="s">
        <v>13</v>
      </c>
      <c r="AK49" s="144" t="s">
        <v>21</v>
      </c>
      <c r="AL49" s="146" t="s">
        <v>134</v>
      </c>
      <c r="AM49" t="s">
        <v>431</v>
      </c>
      <c r="AN49" s="146" t="s">
        <v>131</v>
      </c>
      <c r="AO49" s="147" t="s">
        <v>21</v>
      </c>
      <c r="AP49" s="148" t="s">
        <v>14</v>
      </c>
      <c r="AQ49" s="124" t="s">
        <v>21</v>
      </c>
      <c r="AR49" s="148" t="s">
        <v>16</v>
      </c>
      <c r="AS49" s="124" t="s">
        <v>21</v>
      </c>
      <c r="AT49" s="145" t="s">
        <v>132</v>
      </c>
      <c r="AU49" s="124" t="s">
        <v>21</v>
      </c>
      <c r="AV49" s="140" t="s">
        <v>21</v>
      </c>
      <c r="AW49" s="135" t="s">
        <v>21</v>
      </c>
    </row>
    <row r="50" spans="1:49" x14ac:dyDescent="0.25">
      <c r="A50" s="151" t="b">
        <f t="shared" si="0"/>
        <v>0</v>
      </c>
      <c r="B50" s="152" t="e">
        <f>IF($B$1=F29,G29,IF($B$1=I29,J29,IF($B$1=L29,M29,IF($B$1=N29,O29,IF($B$1=P29,Q29,IF($B$1=R29,S29,IF($B$1=T29,U29,IF($B$1=V29,W29,IF($B$1=X29,Y29,IF($B$1=Z29,AA30,IF($B$1=AB29,AC29,IF($B$1=AD29,AE29,IF($B$1=AF29,AG29,IF($B$1=AH29,AI29,IF($B$1=AJ29,AK29,IF($B$1=AL29,AM29,IF($B$1=AT29,AU29,IF($B$1=#REF!,AV29))))))))))))))))))</f>
        <v>#REF!</v>
      </c>
      <c r="C50" s="153" t="e">
        <f>IF($C$1=F29,G29,IF($C$1=I29,J29,IF($C$1=L29,M29,IF($C$1=N29,O29,IF($C$1=P29,Q29,IF($C$1=R29,S29,IF($C$1=T29,U29,IF($C$1=V29,W29,IF($C$1=X29,Y29,IF($C$1=Z29,AA30,IF($C$1=AB29,AC29,IF($C$1=AD29,AE29,IF($C$1=AF29,AG29,IF($C$1=AH29,AI29,IF($C$1=AJ29,AK29,IF($C$1=AL29,AM29,IF($C$1=AT29,AU29,IF($C$1=#REF!,AV29))))))))))))))))))</f>
        <v>#REF!</v>
      </c>
      <c r="D50" s="154" t="str">
        <f>IF($D$1=F29,G29,IF($D$1=I29,J29,IF($D$1=L29,M29,IF($D$1=N29,O29,IF($D$1=P29,Q29,IF($D$1=R29,S29,IF($D$1=T29,U29,IF($D$1=V29,W29,IF($D$1=X29,Y29,IF($D$1=Z29,AA30,IF($D$1=AB29,AC29,IF($D$1=AD29,AE29,IF($D$1=AF29,AG29,IF($D$1=AH29,AI29,IF($D$1=AJ29,AK29,IF($D$1=AL29,AM29,IF($D$1=AT29,AU29,IF($D$1=#REF!,AV29))))))))))))))))))</f>
        <v>*</v>
      </c>
      <c r="F50" s="140" t="s">
        <v>62</v>
      </c>
      <c r="G50" s="155" t="s">
        <v>21</v>
      </c>
      <c r="H50" s="137"/>
      <c r="I50" s="140" t="s">
        <v>128</v>
      </c>
      <c r="J50" t="s">
        <v>307</v>
      </c>
      <c r="K50" s="137" t="s">
        <v>137</v>
      </c>
      <c r="L50" s="140" t="s">
        <v>3</v>
      </c>
      <c r="M50" s="135" t="s">
        <v>21</v>
      </c>
      <c r="N50" s="140" t="s">
        <v>4</v>
      </c>
      <c r="O50" s="135" t="s">
        <v>21</v>
      </c>
      <c r="P50" s="140" t="s">
        <v>5</v>
      </c>
      <c r="Q50" s="135" t="s">
        <v>21</v>
      </c>
      <c r="R50" s="140" t="s">
        <v>1</v>
      </c>
      <c r="S50" s="135" t="s">
        <v>21</v>
      </c>
      <c r="T50" s="140" t="s">
        <v>63</v>
      </c>
      <c r="U50" s="135" t="s">
        <v>21</v>
      </c>
      <c r="V50" s="140" t="s">
        <v>129</v>
      </c>
      <c r="W50" s="135" t="s">
        <v>21</v>
      </c>
      <c r="X50" s="144" t="s">
        <v>10</v>
      </c>
      <c r="Y50" s="144" t="s">
        <v>21</v>
      </c>
      <c r="Z50" s="140" t="s">
        <v>7</v>
      </c>
      <c r="AA50" s="135" t="s">
        <v>21</v>
      </c>
      <c r="AB50" s="140" t="s">
        <v>8</v>
      </c>
      <c r="AC50" s="144" t="s">
        <v>21</v>
      </c>
      <c r="AD50" s="145" t="s">
        <v>127</v>
      </c>
      <c r="AE50" s="144" t="s">
        <v>21</v>
      </c>
      <c r="AF50" s="140" t="s">
        <v>435</v>
      </c>
      <c r="AG50" s="139" t="s">
        <v>21</v>
      </c>
      <c r="AH50" s="140" t="s">
        <v>346</v>
      </c>
      <c r="AI50" s="124" t="s">
        <v>21</v>
      </c>
      <c r="AJ50" s="140" t="s">
        <v>13</v>
      </c>
      <c r="AK50" s="144" t="s">
        <v>21</v>
      </c>
      <c r="AL50" s="146" t="s">
        <v>134</v>
      </c>
      <c r="AM50" t="s">
        <v>20</v>
      </c>
      <c r="AN50" s="146" t="s">
        <v>131</v>
      </c>
      <c r="AO50" s="147" t="s">
        <v>21</v>
      </c>
      <c r="AP50" s="148" t="s">
        <v>14</v>
      </c>
      <c r="AQ50" s="124" t="s">
        <v>21</v>
      </c>
      <c r="AR50" s="148" t="s">
        <v>16</v>
      </c>
      <c r="AS50" s="124" t="s">
        <v>21</v>
      </c>
      <c r="AT50" s="145" t="s">
        <v>132</v>
      </c>
      <c r="AU50" s="124" t="s">
        <v>21</v>
      </c>
      <c r="AV50" s="140" t="s">
        <v>21</v>
      </c>
      <c r="AW50" s="135" t="s">
        <v>21</v>
      </c>
    </row>
    <row r="51" spans="1:49" x14ac:dyDescent="0.25">
      <c r="A51" s="151" t="b">
        <f t="shared" si="0"/>
        <v>0</v>
      </c>
      <c r="B51" s="152" t="e">
        <f>IF($B$1=F30,G30,IF($B$1=I30,J30,IF($B$1=L30,M30,IF($B$1=N30,O30,IF($B$1=P30,Q30,IF($B$1=R30,S30,IF($B$1=T30,U30,IF($B$1=V30,W30,IF($B$1=X30,Y30,IF($B$1=Z30,AA31,IF($B$1=AB30,AC30,IF($B$1=AD30,AE30,IF($B$1=AF30,AG30,IF($B$1=AH30,AI30,IF($B$1=AJ30,AK30,IF($B$1=AL30,AM30,IF($B$1=AT30,AU30,IF($B$1=#REF!,AV30))))))))))))))))))</f>
        <v>#REF!</v>
      </c>
      <c r="C51" s="153" t="e">
        <f>IF($C$1=F30,G30,IF($C$1=I30,J30,IF($C$1=L30,M30,IF($C$1=N30,O30,IF($C$1=P30,Q30,IF($C$1=R30,S30,IF($C$1=T30,U30,IF($C$1=V30,W30,IF($C$1=X30,Y30,IF($C$1=Z30,AA31,IF($C$1=AB30,AC30,IF($C$1=AD30,AE30,IF($C$1=AF30,AG30,IF($C$1=AH30,AI30,IF($C$1=AJ30,AK30,IF($C$1=AL30,AM30,IF($C$1=AT30,AU30,IF($C$1=#REF!,AV30))))))))))))))))))</f>
        <v>#REF!</v>
      </c>
      <c r="D51" s="154" t="str">
        <f>IF($D$1=F30,G30,IF($D$1=I30,J30,IF($D$1=L30,M30,IF($D$1=N30,O30,IF($D$1=P30,Q30,IF($D$1=R30,S30,IF($D$1=T30,U30,IF($D$1=V30,W30,IF($D$1=X30,Y30,IF($D$1=Z30,AA31,IF($D$1=AB30,AC30,IF($D$1=AD30,AE30,IF($D$1=AF30,AG30,IF($D$1=AH30,AI30,IF($D$1=AJ30,AK30,IF($D$1=AL30,AM30,IF($D$1=AT30,AU30,IF($D$1=#REF!,AV30))))))))))))))))))</f>
        <v>*</v>
      </c>
      <c r="F51" s="140" t="s">
        <v>62</v>
      </c>
      <c r="G51" s="155" t="s">
        <v>21</v>
      </c>
      <c r="H51" s="137"/>
      <c r="I51" s="140" t="s">
        <v>128</v>
      </c>
      <c r="J51" t="s">
        <v>246</v>
      </c>
      <c r="K51" s="137" t="s">
        <v>137</v>
      </c>
      <c r="L51" s="140" t="s">
        <v>3</v>
      </c>
      <c r="M51" s="135" t="s">
        <v>21</v>
      </c>
      <c r="N51" s="140" t="s">
        <v>4</v>
      </c>
      <c r="O51" s="135" t="s">
        <v>21</v>
      </c>
      <c r="P51" s="140" t="s">
        <v>5</v>
      </c>
      <c r="Q51" s="135" t="s">
        <v>21</v>
      </c>
      <c r="R51" s="140" t="s">
        <v>1</v>
      </c>
      <c r="S51" s="135" t="s">
        <v>21</v>
      </c>
      <c r="T51" s="140" t="s">
        <v>63</v>
      </c>
      <c r="U51" s="135" t="s">
        <v>21</v>
      </c>
      <c r="V51" s="140" t="s">
        <v>129</v>
      </c>
      <c r="W51" s="135" t="s">
        <v>21</v>
      </c>
      <c r="X51" s="144" t="s">
        <v>10</v>
      </c>
      <c r="Y51" s="144" t="s">
        <v>21</v>
      </c>
      <c r="Z51" s="140" t="s">
        <v>7</v>
      </c>
      <c r="AA51" s="135" t="s">
        <v>21</v>
      </c>
      <c r="AB51" s="140" t="s">
        <v>8</v>
      </c>
      <c r="AC51" s="144" t="s">
        <v>21</v>
      </c>
      <c r="AD51" s="145" t="s">
        <v>127</v>
      </c>
      <c r="AE51" s="144" t="s">
        <v>21</v>
      </c>
      <c r="AF51" s="140" t="s">
        <v>435</v>
      </c>
      <c r="AG51" s="139" t="s">
        <v>21</v>
      </c>
      <c r="AH51" s="140" t="s">
        <v>346</v>
      </c>
      <c r="AI51" s="124" t="s">
        <v>21</v>
      </c>
      <c r="AJ51" s="140" t="s">
        <v>13</v>
      </c>
      <c r="AK51" s="144" t="s">
        <v>21</v>
      </c>
      <c r="AL51" s="146" t="s">
        <v>134</v>
      </c>
      <c r="AM51" t="s">
        <v>432</v>
      </c>
      <c r="AN51" s="146" t="s">
        <v>131</v>
      </c>
      <c r="AO51" s="147" t="s">
        <v>21</v>
      </c>
      <c r="AP51" s="148" t="s">
        <v>14</v>
      </c>
      <c r="AQ51" s="124" t="s">
        <v>21</v>
      </c>
      <c r="AR51" s="148" t="s">
        <v>16</v>
      </c>
      <c r="AS51" s="124" t="s">
        <v>21</v>
      </c>
      <c r="AT51" s="145" t="s">
        <v>132</v>
      </c>
      <c r="AU51" s="124" t="s">
        <v>21</v>
      </c>
      <c r="AV51" s="140" t="s">
        <v>21</v>
      </c>
      <c r="AW51" s="135" t="s">
        <v>21</v>
      </c>
    </row>
    <row r="52" spans="1:49" x14ac:dyDescent="0.25">
      <c r="A52" s="151" t="b">
        <f t="shared" si="0"/>
        <v>0</v>
      </c>
      <c r="B52" s="152" t="e">
        <f>IF($B$1=F31,G31,IF($B$1=I31,J31,IF($B$1=L31,M31,IF($B$1=N31,O31,IF($B$1=P31,Q31,IF($B$1=R31,S31,IF($B$1=T31,U31,IF($B$1=V31,W31,IF($B$1=X31,Y31,IF($B$1=Z31,AA32,IF($B$1=AB31,AC31,IF($B$1=AD31,AE31,IF($B$1=AF31,AG31,IF($B$1=AH31,AI31,IF($B$1=AJ31,AK31,IF($B$1=AL31,AM31,IF($B$1=AT31,AU31,IF($B$1=#REF!,AV31))))))))))))))))))</f>
        <v>#REF!</v>
      </c>
      <c r="C52" s="153" t="e">
        <f>IF($C$1=F31,G31,IF($C$1=I31,J31,IF($C$1=L31,M31,IF($C$1=N31,O31,IF($C$1=P31,Q31,IF($C$1=R31,S31,IF($C$1=T31,U31,IF($C$1=V31,W31,IF($C$1=X31,Y31,IF($C$1=Z31,AA32,IF($C$1=AB31,AC31,IF($C$1=AD31,AE31,IF($C$1=AF31,AG31,IF($C$1=AH31,AI31,IF($C$1=AJ31,AK31,IF($C$1=AL31,AM31,IF($C$1=AT31,AU31,IF($C$1=#REF!,AV31))))))))))))))))))</f>
        <v>#REF!</v>
      </c>
      <c r="D52" s="154" t="str">
        <f>IF($D$1=F31,G31,IF($D$1=I31,J31,IF($D$1=L31,M31,IF($D$1=N31,O31,IF($D$1=P31,Q31,IF($D$1=R31,S31,IF($D$1=T31,U31,IF($D$1=V31,W31,IF($D$1=X31,Y31,IF($D$1=Z31,AA32,IF($D$1=AB31,AC31,IF($D$1=AD31,AE31,IF($D$1=AF31,AG31,IF($D$1=AH31,AI31,IF($D$1=AJ31,AK31,IF($D$1=AL31,AM31,IF($D$1=AT31,AU31,IF($D$1=#REF!,AV31))))))))))))))))))</f>
        <v>*</v>
      </c>
      <c r="F52" s="140" t="s">
        <v>62</v>
      </c>
      <c r="G52" s="155" t="s">
        <v>21</v>
      </c>
      <c r="H52" s="137"/>
      <c r="I52" s="140" t="s">
        <v>128</v>
      </c>
      <c r="J52" t="s">
        <v>433</v>
      </c>
      <c r="K52" s="137" t="s">
        <v>137</v>
      </c>
      <c r="L52" s="140" t="s">
        <v>3</v>
      </c>
      <c r="M52" s="135" t="s">
        <v>21</v>
      </c>
      <c r="N52" s="140" t="s">
        <v>4</v>
      </c>
      <c r="O52" s="135" t="s">
        <v>21</v>
      </c>
      <c r="P52" s="140" t="s">
        <v>5</v>
      </c>
      <c r="Q52" s="135" t="s">
        <v>21</v>
      </c>
      <c r="R52" s="140" t="s">
        <v>1</v>
      </c>
      <c r="S52" s="135" t="s">
        <v>21</v>
      </c>
      <c r="T52" s="140" t="s">
        <v>63</v>
      </c>
      <c r="U52" s="135" t="s">
        <v>21</v>
      </c>
      <c r="V52" s="140" t="s">
        <v>129</v>
      </c>
      <c r="W52" s="135" t="s">
        <v>21</v>
      </c>
      <c r="X52" s="144" t="s">
        <v>10</v>
      </c>
      <c r="Y52" s="144" t="s">
        <v>21</v>
      </c>
      <c r="Z52" s="140" t="s">
        <v>7</v>
      </c>
      <c r="AA52" s="135" t="s">
        <v>21</v>
      </c>
      <c r="AB52" s="140" t="s">
        <v>8</v>
      </c>
      <c r="AC52" s="144" t="s">
        <v>21</v>
      </c>
      <c r="AD52" s="145" t="s">
        <v>127</v>
      </c>
      <c r="AE52" s="144" t="s">
        <v>21</v>
      </c>
      <c r="AF52" s="140" t="s">
        <v>435</v>
      </c>
      <c r="AG52" s="139" t="s">
        <v>21</v>
      </c>
      <c r="AH52" s="140" t="s">
        <v>346</v>
      </c>
      <c r="AI52" s="124" t="s">
        <v>21</v>
      </c>
      <c r="AJ52" s="140" t="s">
        <v>13</v>
      </c>
      <c r="AK52" s="144" t="s">
        <v>21</v>
      </c>
      <c r="AL52" s="146" t="s">
        <v>134</v>
      </c>
      <c r="AM52" t="s">
        <v>340</v>
      </c>
      <c r="AN52" s="146" t="s">
        <v>131</v>
      </c>
      <c r="AO52" s="147" t="s">
        <v>21</v>
      </c>
      <c r="AP52" s="148" t="s">
        <v>14</v>
      </c>
      <c r="AQ52" s="124" t="s">
        <v>21</v>
      </c>
      <c r="AR52" s="148" t="s">
        <v>16</v>
      </c>
      <c r="AS52" s="124" t="s">
        <v>21</v>
      </c>
      <c r="AT52" s="145" t="s">
        <v>132</v>
      </c>
      <c r="AU52" s="124" t="s">
        <v>21</v>
      </c>
      <c r="AV52" s="140" t="s">
        <v>21</v>
      </c>
      <c r="AW52" s="135" t="s">
        <v>21</v>
      </c>
    </row>
    <row r="53" spans="1:49" x14ac:dyDescent="0.25">
      <c r="A53" s="151" t="b">
        <f t="shared" si="0"/>
        <v>0</v>
      </c>
      <c r="B53" s="152" t="e">
        <f>IF($B$1=F32,G32,IF($B$1=I32,J32,IF($B$1=L32,M32,IF($B$1=N32,O32,IF($B$1=P32,Q32,IF($B$1=R32,S32,IF($B$1=T32,U32,IF($B$1=V32,W32,IF($B$1=X32,Y32,IF($B$1=Z32,AA33,IF($B$1=AB32,AC32,IF($B$1=AD32,AE32,IF($B$1=AF32,AG32,IF($B$1=AH32,AI32,IF($B$1=AJ32,AK32,IF($B$1=AL32,AM32,IF($B$1=AT32,AU32,IF($B$1=#REF!,AV32))))))))))))))))))</f>
        <v>#REF!</v>
      </c>
      <c r="C53" s="153" t="e">
        <f>IF($C$1=F32,G32,IF($C$1=I32,J32,IF($C$1=L32,M32,IF($C$1=N32,O32,IF($C$1=P32,Q32,IF($C$1=R32,S32,IF($C$1=T32,U32,IF($C$1=V32,W32,IF($C$1=X32,Y32,IF($C$1=Z32,AA33,IF($C$1=AB32,AC32,IF($C$1=AD32,AE32,IF($C$1=AF32,AG32,IF($C$1=AH32,AI32,IF($C$1=AJ32,AK32,IF($C$1=AL32,AM32,IF($C$1=AT32,AU32,IF($C$1=#REF!,AV32))))))))))))))))))</f>
        <v>#REF!</v>
      </c>
      <c r="D53" s="154" t="str">
        <f>IF($D$1=F32,G32,IF($D$1=I32,J32,IF($D$1=L32,M32,IF($D$1=N32,O32,IF($D$1=P32,Q32,IF($D$1=R32,S32,IF($D$1=T32,U32,IF($D$1=V32,W32,IF($D$1=X32,Y32,IF($D$1=Z32,AA33,IF($D$1=AB32,AC32,IF($D$1=AD32,AE32,IF($D$1=AF32,AG32,IF($D$1=AH32,AI32,IF($D$1=AJ32,AK32,IF($D$1=AL32,AM32,IF($D$1=AT32,AU32,IF($D$1=#REF!,AV32))))))))))))))))))</f>
        <v>*</v>
      </c>
      <c r="F53" s="140" t="s">
        <v>62</v>
      </c>
      <c r="G53" s="155" t="s">
        <v>21</v>
      </c>
      <c r="H53" s="137"/>
      <c r="I53" s="140" t="s">
        <v>128</v>
      </c>
      <c r="J53" t="s">
        <v>434</v>
      </c>
      <c r="K53" s="137" t="s">
        <v>153</v>
      </c>
      <c r="L53" s="140" t="s">
        <v>3</v>
      </c>
      <c r="M53" s="135" t="s">
        <v>21</v>
      </c>
      <c r="N53" s="140" t="s">
        <v>4</v>
      </c>
      <c r="O53" s="135" t="s">
        <v>21</v>
      </c>
      <c r="P53" s="140" t="s">
        <v>5</v>
      </c>
      <c r="Q53" s="135" t="s">
        <v>21</v>
      </c>
      <c r="R53" s="140" t="s">
        <v>1</v>
      </c>
      <c r="S53" s="135" t="s">
        <v>21</v>
      </c>
      <c r="T53" s="140" t="s">
        <v>63</v>
      </c>
      <c r="U53" s="135" t="s">
        <v>21</v>
      </c>
      <c r="V53" s="140" t="s">
        <v>129</v>
      </c>
      <c r="W53" s="135" t="s">
        <v>21</v>
      </c>
      <c r="X53" s="144" t="s">
        <v>10</v>
      </c>
      <c r="Y53" s="144" t="s">
        <v>21</v>
      </c>
      <c r="Z53" s="140" t="s">
        <v>7</v>
      </c>
      <c r="AA53" s="135" t="s">
        <v>21</v>
      </c>
      <c r="AB53" s="140" t="s">
        <v>8</v>
      </c>
      <c r="AC53" s="144" t="s">
        <v>21</v>
      </c>
      <c r="AD53" s="145" t="s">
        <v>127</v>
      </c>
      <c r="AE53" s="144" t="s">
        <v>21</v>
      </c>
      <c r="AF53" s="140" t="s">
        <v>435</v>
      </c>
      <c r="AG53" s="139" t="s">
        <v>21</v>
      </c>
      <c r="AH53" s="140" t="s">
        <v>346</v>
      </c>
      <c r="AI53" s="124" t="s">
        <v>21</v>
      </c>
      <c r="AJ53" s="140" t="s">
        <v>13</v>
      </c>
      <c r="AK53" s="144" t="s">
        <v>21</v>
      </c>
      <c r="AL53" s="146" t="s">
        <v>134</v>
      </c>
      <c r="AM53" t="s">
        <v>431</v>
      </c>
      <c r="AN53" s="146" t="s">
        <v>131</v>
      </c>
      <c r="AO53" s="147" t="s">
        <v>21</v>
      </c>
      <c r="AP53" s="148" t="s">
        <v>14</v>
      </c>
      <c r="AQ53" s="124" t="s">
        <v>21</v>
      </c>
      <c r="AR53" s="148" t="s">
        <v>16</v>
      </c>
      <c r="AS53" s="124" t="s">
        <v>21</v>
      </c>
      <c r="AT53" s="145" t="s">
        <v>132</v>
      </c>
      <c r="AU53" s="124" t="s">
        <v>21</v>
      </c>
      <c r="AV53" s="140" t="s">
        <v>21</v>
      </c>
      <c r="AW53" s="135" t="s">
        <v>21</v>
      </c>
    </row>
    <row r="54" spans="1:49" x14ac:dyDescent="0.25">
      <c r="A54" s="151" t="b">
        <f t="shared" si="0"/>
        <v>0</v>
      </c>
      <c r="B54" s="152" t="e">
        <f>IF($B$1=F33,G33,IF($B$1=I33,J33,IF($B$1=L33,M33,IF($B$1=N33,O33,IF($B$1=P33,Q33,IF($B$1=R33,S33,IF($B$1=T33,U33,IF($B$1=V33,W33,IF($B$1=X33,Y33,IF($B$1=Z33,AA34,IF($B$1=AB33,AC33,IF($B$1=AD33,AE33,IF($B$1=AF33,AG33,IF($B$1=AH33,AI33,IF($B$1=AJ33,AK33,IF($B$1=AL33,AM33,IF($B$1=AT33,AU33,IF($B$1=#REF!,AV33))))))))))))))))))</f>
        <v>#REF!</v>
      </c>
      <c r="C54" s="153" t="e">
        <f>IF($C$1=F33,G33,IF($C$1=I33,J33,IF($C$1=L33,M33,IF($C$1=N33,O33,IF($C$1=P33,Q33,IF($C$1=R33,S33,IF($C$1=T33,U33,IF($C$1=V33,W33,IF($C$1=X33,Y33,IF($C$1=Z33,AA34,IF($C$1=AB33,AC33,IF($C$1=AD33,AE33,IF($C$1=AF33,AG33,IF($C$1=AH33,AI33,IF($C$1=AJ33,AK33,IF($C$1=AL33,AM33,IF($C$1=AT33,AU33,IF($C$1=#REF!,AV33))))))))))))))))))</f>
        <v>#REF!</v>
      </c>
      <c r="D54" s="154" t="str">
        <f>IF($D$1=F33,G33,IF($D$1=I33,J33,IF($D$1=L33,M33,IF($D$1=N33,O33,IF($D$1=P33,Q33,IF($D$1=R33,S33,IF($D$1=T33,U33,IF($D$1=V33,W33,IF($D$1=X33,Y33,IF($D$1=Z33,AA34,IF($D$1=AB33,AC33,IF($D$1=AD33,AE33,IF($D$1=AF33,AG33,IF($D$1=AH33,AI33,IF($D$1=AJ33,AK33,IF($D$1=AL33,AM33,IF($D$1=AT33,AU33,IF($D$1=#REF!,AV33))))))))))))))))))</f>
        <v>*</v>
      </c>
      <c r="F54" s="140" t="s">
        <v>62</v>
      </c>
      <c r="G54" s="155" t="s">
        <v>21</v>
      </c>
      <c r="H54" s="137"/>
      <c r="I54" s="140" t="s">
        <v>128</v>
      </c>
      <c r="J54" s="155" t="s">
        <v>21</v>
      </c>
      <c r="K54" s="155"/>
      <c r="L54" s="140" t="s">
        <v>3</v>
      </c>
      <c r="M54" s="135" t="s">
        <v>21</v>
      </c>
      <c r="N54" s="140" t="s">
        <v>4</v>
      </c>
      <c r="O54" s="135" t="s">
        <v>21</v>
      </c>
      <c r="P54" s="140" t="s">
        <v>5</v>
      </c>
      <c r="Q54" s="135" t="s">
        <v>21</v>
      </c>
      <c r="R54" s="140" t="s">
        <v>1</v>
      </c>
      <c r="S54" s="135" t="s">
        <v>21</v>
      </c>
      <c r="T54" s="140" t="s">
        <v>63</v>
      </c>
      <c r="U54" s="135" t="s">
        <v>21</v>
      </c>
      <c r="V54" s="140" t="s">
        <v>129</v>
      </c>
      <c r="W54" s="135" t="s">
        <v>21</v>
      </c>
      <c r="X54" s="144" t="s">
        <v>10</v>
      </c>
      <c r="Y54" s="144" t="s">
        <v>21</v>
      </c>
      <c r="Z54" s="140" t="s">
        <v>7</v>
      </c>
      <c r="AA54" s="135" t="s">
        <v>21</v>
      </c>
      <c r="AB54" s="140" t="s">
        <v>8</v>
      </c>
      <c r="AC54" s="144" t="s">
        <v>21</v>
      </c>
      <c r="AD54" s="145" t="s">
        <v>127</v>
      </c>
      <c r="AE54" s="144" t="s">
        <v>21</v>
      </c>
      <c r="AF54" s="140" t="s">
        <v>435</v>
      </c>
      <c r="AG54" s="139" t="s">
        <v>21</v>
      </c>
      <c r="AH54" s="140" t="s">
        <v>346</v>
      </c>
      <c r="AI54" s="124" t="s">
        <v>21</v>
      </c>
      <c r="AJ54" s="140" t="s">
        <v>13</v>
      </c>
      <c r="AK54" s="144" t="s">
        <v>21</v>
      </c>
      <c r="AL54" s="146" t="s">
        <v>134</v>
      </c>
      <c r="AM54" t="s">
        <v>20</v>
      </c>
      <c r="AN54" s="146" t="s">
        <v>131</v>
      </c>
      <c r="AO54" s="147" t="s">
        <v>21</v>
      </c>
      <c r="AP54" s="148" t="s">
        <v>14</v>
      </c>
      <c r="AQ54" s="124" t="s">
        <v>21</v>
      </c>
      <c r="AR54" s="148" t="s">
        <v>16</v>
      </c>
      <c r="AS54" s="124" t="s">
        <v>21</v>
      </c>
      <c r="AT54" s="145" t="s">
        <v>132</v>
      </c>
      <c r="AU54" s="124" t="s">
        <v>21</v>
      </c>
      <c r="AV54" s="140" t="s">
        <v>21</v>
      </c>
      <c r="AW54" s="135" t="s">
        <v>21</v>
      </c>
    </row>
    <row r="55" spans="1:49" x14ac:dyDescent="0.25">
      <c r="A55" s="151" t="b">
        <f t="shared" si="0"/>
        <v>0</v>
      </c>
      <c r="B55" s="152" t="e">
        <f>IF($B$1=F34,G34,IF($B$1=I34,J34,IF($B$1=L34,M34,IF($B$1=N34,O34,IF($B$1=P34,Q34,IF($B$1=R34,S34,IF($B$1=T34,U34,IF($B$1=V34,W34,IF($B$1=X34,Y34,IF($B$1=Z34,AA35,IF($B$1=AB34,AC34,IF($B$1=AD34,AE34,IF($B$1=AF34,AG34,IF($B$1=AH34,AI34,IF($B$1=AJ34,AK34,IF($B$1=AL34,AM34,IF($B$1=AT34,AU34,IF($B$1=#REF!,AV34))))))))))))))))))</f>
        <v>#REF!</v>
      </c>
      <c r="C55" s="153" t="e">
        <f>IF($C$1=F34,G34,IF($C$1=I34,J34,IF($C$1=L34,M34,IF($C$1=N34,O34,IF($C$1=P34,Q34,IF($C$1=R34,S34,IF($C$1=T34,U34,IF($C$1=V34,W34,IF($C$1=X34,Y34,IF($C$1=Z34,AA35,IF($C$1=AB34,AC34,IF($C$1=AD34,AE34,IF($C$1=AF34,AG34,IF($C$1=AH34,AI34,IF($C$1=AJ34,AK34,IF($C$1=AL34,AM34,IF($C$1=AT34,AU34,IF($C$1=#REF!,AV34))))))))))))))))))</f>
        <v>#REF!</v>
      </c>
      <c r="D55" s="154" t="str">
        <f>IF($D$1=F34,G34,IF($D$1=I34,J34,IF($D$1=L34,M34,IF($D$1=N34,O34,IF($D$1=P34,Q34,IF($D$1=R34,S34,IF($D$1=T34,U34,IF($D$1=V34,W34,IF($D$1=X34,Y34,IF($D$1=Z34,AA35,IF($D$1=AB34,AC34,IF($D$1=AD34,AE34,IF($D$1=AF34,AG34,IF($D$1=AH34,AI34,IF($D$1=AJ34,AK34,IF($D$1=AL34,AM34,IF($D$1=AT34,AU34,IF($D$1=#REF!,AV34))))))))))))))))))</f>
        <v>*</v>
      </c>
      <c r="F55" s="140" t="s">
        <v>62</v>
      </c>
      <c r="G55" s="155" t="s">
        <v>21</v>
      </c>
      <c r="H55" s="137"/>
      <c r="I55" s="140" t="s">
        <v>128</v>
      </c>
      <c r="J55" s="155" t="s">
        <v>21</v>
      </c>
      <c r="K55" s="155"/>
      <c r="L55" s="140" t="s">
        <v>3</v>
      </c>
      <c r="M55" s="135" t="s">
        <v>21</v>
      </c>
      <c r="N55" s="140" t="s">
        <v>4</v>
      </c>
      <c r="O55" s="135" t="s">
        <v>21</v>
      </c>
      <c r="P55" s="140" t="s">
        <v>5</v>
      </c>
      <c r="Q55" s="135" t="s">
        <v>21</v>
      </c>
      <c r="R55" s="140" t="s">
        <v>1</v>
      </c>
      <c r="S55" s="135" t="s">
        <v>21</v>
      </c>
      <c r="T55" s="140" t="s">
        <v>63</v>
      </c>
      <c r="U55" s="135" t="s">
        <v>21</v>
      </c>
      <c r="V55" s="140" t="s">
        <v>129</v>
      </c>
      <c r="W55" s="135" t="s">
        <v>21</v>
      </c>
      <c r="X55" s="144" t="s">
        <v>10</v>
      </c>
      <c r="Y55" s="144" t="s">
        <v>21</v>
      </c>
      <c r="Z55" s="140" t="s">
        <v>7</v>
      </c>
      <c r="AA55" s="135" t="s">
        <v>21</v>
      </c>
      <c r="AB55" s="140" t="s">
        <v>8</v>
      </c>
      <c r="AC55" s="144" t="s">
        <v>21</v>
      </c>
      <c r="AD55" s="145" t="s">
        <v>127</v>
      </c>
      <c r="AE55" s="144" t="s">
        <v>21</v>
      </c>
      <c r="AF55" s="140" t="s">
        <v>435</v>
      </c>
      <c r="AG55" s="139" t="s">
        <v>21</v>
      </c>
      <c r="AH55" s="140" t="s">
        <v>346</v>
      </c>
      <c r="AI55" s="124" t="s">
        <v>21</v>
      </c>
      <c r="AJ55" s="140" t="s">
        <v>13</v>
      </c>
      <c r="AK55" s="144" t="s">
        <v>21</v>
      </c>
      <c r="AL55" s="146" t="s">
        <v>134</v>
      </c>
      <c r="AM55" t="s">
        <v>432</v>
      </c>
      <c r="AN55" s="146" t="s">
        <v>131</v>
      </c>
      <c r="AO55" s="147" t="s">
        <v>21</v>
      </c>
      <c r="AP55" s="148" t="s">
        <v>14</v>
      </c>
      <c r="AQ55" s="124" t="s">
        <v>21</v>
      </c>
      <c r="AR55" s="148" t="s">
        <v>16</v>
      </c>
      <c r="AS55" s="124" t="s">
        <v>21</v>
      </c>
      <c r="AT55" s="145" t="s">
        <v>132</v>
      </c>
      <c r="AU55" s="124" t="s">
        <v>21</v>
      </c>
      <c r="AV55" s="140" t="s">
        <v>21</v>
      </c>
      <c r="AW55" s="135" t="s">
        <v>21</v>
      </c>
    </row>
    <row r="56" spans="1:49" x14ac:dyDescent="0.25">
      <c r="A56" s="151" t="b">
        <f t="shared" ref="A56:A77" si="1">IF($A$1=F35,G35,IF($A$1=I35,J35,IF($A$1=L35,M35,IF($A$1=N35,O35,IF($A$1=P35,Q35,IF($A$1=R35,S35,IF($A$1=T35,U35,IF($A$1=V35,W35,IF($A$1=X35,Y35,IF($A$1=Z35,AA35,IF($A$1=AB35,AC35,IF($A$1=AD35,AE35,IF($A$1=AF35,AG35,IF($A$1=AH35,AI35,IF($A$1=AJ35,AK35,IF($A$1=AL35,AM35,IF($A$1=AN35,AO35,IF($A$1=AT35,AU35,IF($A$1=AV35,AW35)))))))))))))))))))</f>
        <v>0</v>
      </c>
      <c r="B56" s="152" t="e">
        <f>IF($B$1=F35,G35,IF($B$1=I35,J35,IF($B$1=L35,M35,IF($B$1=N35,O35,IF($B$1=P35,Q35,IF($B$1=R35,S35,IF($B$1=T35,U35,IF($B$1=V35,W35,IF($B$1=X35,Y35,IF($B$1=Z35,AA36,IF($B$1=AB35,AC35,IF($B$1=AD35,AE35,IF($B$1=AF35,AG35,IF($B$1=AH35,AI35,IF($B$1=AJ35,AK35,IF($B$1=AL35,AM35,IF($B$1=AT35,AU35,IF($B$1=#REF!,AV35))))))))))))))))))</f>
        <v>#REF!</v>
      </c>
      <c r="C56" s="153" t="e">
        <f>IF($C$1=F35,G35,IF($C$1=I35,J35,IF($C$1=L35,M35,IF($C$1=N35,O35,IF($C$1=P35,Q35,IF($C$1=R35,S35,IF($C$1=T35,U35,IF($C$1=V35,W35,IF($C$1=X35,Y35,IF($C$1=Z35,AA36,IF($C$1=AB35,AC35,IF($C$1=AD35,AE35,IF($C$1=AF35,AG35,IF($C$1=AH35,AI35,IF($C$1=AJ35,AK35,IF($C$1=AL35,AM35,IF($C$1=AT35,AU35,IF($C$1=#REF!,AV35))))))))))))))))))</f>
        <v>#REF!</v>
      </c>
      <c r="D56" s="154" t="str">
        <f>IF($D$1=F35,G35,IF($D$1=I35,J35,IF($D$1=L35,M35,IF($D$1=N35,O35,IF($D$1=P35,Q35,IF($D$1=R35,S35,IF($D$1=T35,U35,IF($D$1=V35,W35,IF($D$1=X35,Y35,IF($D$1=Z35,AA36,IF($D$1=AB35,AC35,IF($D$1=AD35,AE35,IF($D$1=AF35,AG35,IF($D$1=AH35,AI35,IF($D$1=AJ35,AK35,IF($D$1=AL35,AM35,IF($D$1=AT35,AU35,IF($D$1=#REF!,AV35))))))))))))))))))</f>
        <v>*</v>
      </c>
      <c r="F56" s="140" t="s">
        <v>62</v>
      </c>
      <c r="G56" s="155" t="s">
        <v>21</v>
      </c>
      <c r="H56" s="137"/>
      <c r="I56" s="140" t="s">
        <v>128</v>
      </c>
      <c r="J56" s="155" t="s">
        <v>21</v>
      </c>
      <c r="K56" s="155"/>
      <c r="L56" s="178" t="s">
        <v>3</v>
      </c>
      <c r="M56" s="179" t="s">
        <v>21</v>
      </c>
      <c r="N56" s="178" t="s">
        <v>4</v>
      </c>
      <c r="O56" s="179" t="s">
        <v>21</v>
      </c>
      <c r="P56" s="178" t="s">
        <v>5</v>
      </c>
      <c r="Q56" s="179" t="s">
        <v>21</v>
      </c>
      <c r="R56" s="178" t="s">
        <v>1</v>
      </c>
      <c r="S56" s="179" t="s">
        <v>21</v>
      </c>
      <c r="T56" s="178" t="s">
        <v>63</v>
      </c>
      <c r="U56" s="179" t="s">
        <v>21</v>
      </c>
      <c r="V56" s="178" t="s">
        <v>129</v>
      </c>
      <c r="W56" s="179" t="s">
        <v>21</v>
      </c>
      <c r="X56" s="149" t="s">
        <v>10</v>
      </c>
      <c r="Y56" s="149" t="s">
        <v>21</v>
      </c>
      <c r="Z56" s="178" t="s">
        <v>7</v>
      </c>
      <c r="AA56" s="179" t="s">
        <v>21</v>
      </c>
      <c r="AB56" s="178" t="s">
        <v>8</v>
      </c>
      <c r="AC56" s="149" t="s">
        <v>21</v>
      </c>
      <c r="AD56" s="180" t="s">
        <v>127</v>
      </c>
      <c r="AE56" s="149" t="s">
        <v>21</v>
      </c>
      <c r="AF56" s="140" t="s">
        <v>435</v>
      </c>
      <c r="AG56" s="181" t="s">
        <v>21</v>
      </c>
      <c r="AH56" s="140" t="s">
        <v>346</v>
      </c>
      <c r="AI56" s="121" t="s">
        <v>21</v>
      </c>
      <c r="AJ56" s="178" t="s">
        <v>13</v>
      </c>
      <c r="AK56" s="149" t="s">
        <v>21</v>
      </c>
      <c r="AL56" s="182" t="s">
        <v>134</v>
      </c>
      <c r="AM56" s="121" t="s">
        <v>21</v>
      </c>
      <c r="AN56" s="182" t="s">
        <v>131</v>
      </c>
      <c r="AO56" s="183" t="s">
        <v>21</v>
      </c>
      <c r="AP56" s="184" t="s">
        <v>14</v>
      </c>
      <c r="AQ56" s="121" t="s">
        <v>21</v>
      </c>
      <c r="AR56" s="184" t="s">
        <v>16</v>
      </c>
      <c r="AS56" s="121" t="s">
        <v>21</v>
      </c>
      <c r="AT56" s="180" t="s">
        <v>132</v>
      </c>
      <c r="AU56" s="121" t="s">
        <v>21</v>
      </c>
      <c r="AV56" s="178" t="s">
        <v>21</v>
      </c>
      <c r="AW56" s="179" t="s">
        <v>21</v>
      </c>
    </row>
    <row r="57" spans="1:49" x14ac:dyDescent="0.25">
      <c r="A57" s="151" t="b">
        <f t="shared" si="1"/>
        <v>0</v>
      </c>
      <c r="B57" s="152" t="e">
        <f>IF($B$1=F36,G36,IF($B$1=I36,J36,IF($B$1=L36,M36,IF($B$1=N36,O36,IF($B$1=P36,Q36,IF($B$1=R36,S36,IF($B$1=T36,U36,IF($B$1=V36,W36,IF($B$1=X36,Y36,IF($B$1=Z36,AA37,IF($B$1=AB36,AC36,IF($B$1=AD36,AE36,IF($B$1=AF36,AG36,IF($B$1=AH36,AI36,IF($B$1=AJ36,AK36,IF($B$1=AL36,AM36,IF($B$1=AT36,AU36,IF($B$1=#REF!,AV36))))))))))))))))))</f>
        <v>#REF!</v>
      </c>
      <c r="C57" s="153" t="e">
        <f>IF($C$1=F36,G36,IF($C$1=I36,J36,IF($C$1=L36,M36,IF($C$1=N36,O36,IF($C$1=P36,Q36,IF($C$1=R36,S36,IF($C$1=T36,U36,IF($C$1=V36,W36,IF($C$1=X36,Y36,IF($C$1=Z36,AA37,IF($C$1=AB36,AC36,IF($C$1=AD36,AE36,IF($C$1=AF36,AG36,IF($C$1=AH36,AI36,IF($C$1=AJ36,AK36,IF($C$1=AL36,AM36,IF($C$1=AT36,AU36,IF($C$1=#REF!,AV36))))))))))))))))))</f>
        <v>#REF!</v>
      </c>
      <c r="D57" s="154" t="str">
        <f>IF($D$1=F36,G36,IF($D$1=I36,J36,IF($D$1=L36,M36,IF($D$1=N36,O36,IF($D$1=P36,Q36,IF($D$1=R36,S36,IF($D$1=T36,U36,IF($D$1=V36,W36,IF($D$1=X36,Y36,IF($D$1=Z36,AA37,IF($D$1=AB36,AC36,IF($D$1=AD36,AE36,IF($D$1=AF36,AG36,IF($D$1=AH36,AI36,IF($D$1=AJ36,AK36,IF($D$1=AL36,AM36,IF($D$1=AT36,AU36,IF($D$1=#REF!,AV36))))))))))))))))))</f>
        <v>*</v>
      </c>
      <c r="F57" s="140" t="s">
        <v>62</v>
      </c>
      <c r="G57" s="155" t="s">
        <v>21</v>
      </c>
      <c r="H57" s="156"/>
      <c r="I57" s="140" t="s">
        <v>128</v>
      </c>
      <c r="J57" s="155" t="s">
        <v>21</v>
      </c>
      <c r="K57" s="155"/>
      <c r="L57" s="178" t="s">
        <v>3</v>
      </c>
      <c r="M57" s="179" t="s">
        <v>21</v>
      </c>
      <c r="N57" s="178" t="s">
        <v>4</v>
      </c>
      <c r="O57" s="179" t="s">
        <v>21</v>
      </c>
      <c r="P57" s="178" t="s">
        <v>5</v>
      </c>
      <c r="Q57" s="179" t="s">
        <v>21</v>
      </c>
      <c r="R57" s="178" t="s">
        <v>1</v>
      </c>
      <c r="S57" s="179" t="s">
        <v>21</v>
      </c>
      <c r="T57" s="178" t="s">
        <v>63</v>
      </c>
      <c r="U57" s="179" t="s">
        <v>21</v>
      </c>
      <c r="V57" s="178" t="s">
        <v>129</v>
      </c>
      <c r="W57" s="179" t="s">
        <v>21</v>
      </c>
      <c r="X57" s="149" t="s">
        <v>10</v>
      </c>
      <c r="Y57" s="149" t="s">
        <v>21</v>
      </c>
      <c r="Z57" s="178" t="s">
        <v>7</v>
      </c>
      <c r="AA57" s="179" t="s">
        <v>21</v>
      </c>
      <c r="AB57" s="178" t="s">
        <v>8</v>
      </c>
      <c r="AC57" s="149" t="s">
        <v>21</v>
      </c>
      <c r="AD57" s="180" t="s">
        <v>127</v>
      </c>
      <c r="AE57" s="149" t="s">
        <v>21</v>
      </c>
      <c r="AF57" s="140" t="s">
        <v>435</v>
      </c>
      <c r="AG57" s="181" t="s">
        <v>21</v>
      </c>
      <c r="AH57" s="140" t="s">
        <v>346</v>
      </c>
      <c r="AI57" s="121" t="s">
        <v>21</v>
      </c>
      <c r="AJ57" s="178" t="s">
        <v>13</v>
      </c>
      <c r="AK57" s="149" t="s">
        <v>21</v>
      </c>
      <c r="AL57" s="182" t="s">
        <v>134</v>
      </c>
      <c r="AM57" s="121" t="s">
        <v>21</v>
      </c>
      <c r="AN57" s="182" t="s">
        <v>131</v>
      </c>
      <c r="AO57" s="183" t="s">
        <v>21</v>
      </c>
      <c r="AP57" s="184" t="s">
        <v>14</v>
      </c>
      <c r="AQ57" s="121" t="s">
        <v>21</v>
      </c>
      <c r="AR57" s="184" t="s">
        <v>16</v>
      </c>
      <c r="AS57" s="121" t="s">
        <v>21</v>
      </c>
      <c r="AT57" s="180" t="s">
        <v>132</v>
      </c>
      <c r="AU57" s="121" t="s">
        <v>21</v>
      </c>
      <c r="AV57" s="178" t="s">
        <v>21</v>
      </c>
      <c r="AW57" s="179" t="s">
        <v>21</v>
      </c>
    </row>
    <row r="58" spans="1:49" x14ac:dyDescent="0.25">
      <c r="A58" s="151" t="b">
        <f t="shared" si="1"/>
        <v>0</v>
      </c>
      <c r="B58" s="152" t="e">
        <f>IF($B$1=F37,G37,IF($B$1=I37,J37,IF($B$1=L37,M37,IF($B$1=N37,O37,IF($B$1=P37,Q37,IF($B$1=R37,S37,IF($B$1=T37,U37,IF($B$1=V37,W37,IF($B$1=X37,Y37,IF($B$1=Z37,AA38,IF($B$1=AB37,AC37,IF($B$1=AD37,AE37,IF($B$1=AF37,AG37,IF($B$1=AH37,AI37,IF($B$1=AJ37,AK37,IF($B$1=AL37,AM37,IF($B$1=AT37,AU37,IF($B$1=#REF!,AV37))))))))))))))))))</f>
        <v>#REF!</v>
      </c>
      <c r="C58" s="153" t="e">
        <f>IF($C$1=F37,G37,IF($C$1=I37,J37,IF($C$1=L37,M37,IF($C$1=N37,O37,IF($C$1=P37,Q37,IF($C$1=R37,S37,IF($C$1=T37,U37,IF($C$1=V37,W37,IF($C$1=X37,Y37,IF($C$1=Z37,AA38,IF($C$1=AB37,AC37,IF($C$1=AD37,AE37,IF($C$1=AF37,AG37,IF($C$1=AH37,AI37,IF($C$1=AJ37,AK37,IF($C$1=AL37,AM37,IF($C$1=AT37,AU37,IF($C$1=#REF!,AV37))))))))))))))))))</f>
        <v>#REF!</v>
      </c>
      <c r="D58" s="154" t="str">
        <f>IF($D$1=F37,G37,IF($D$1=I37,J37,IF($D$1=L37,M37,IF($D$1=N37,O37,IF($D$1=P37,Q37,IF($D$1=R37,S37,IF($D$1=T37,U37,IF($D$1=V37,W37,IF($D$1=X37,Y37,IF($D$1=Z37,AA38,IF($D$1=AB37,AC37,IF($D$1=AD37,AE37,IF($D$1=AF37,AG37,IF($D$1=AH37,AI37,IF($D$1=AJ37,AK37,IF($D$1=AL37,AM37,IF($D$1=AT37,AU37,IF($D$1=#REF!,AV37))))))))))))))))))</f>
        <v>*</v>
      </c>
      <c r="F58" s="140" t="s">
        <v>62</v>
      </c>
      <c r="G58" s="155" t="s">
        <v>21</v>
      </c>
      <c r="H58" s="156"/>
      <c r="I58" s="140" t="s">
        <v>128</v>
      </c>
      <c r="J58" s="155" t="s">
        <v>21</v>
      </c>
      <c r="K58" s="155"/>
      <c r="L58" s="178" t="s">
        <v>3</v>
      </c>
      <c r="M58" s="179" t="s">
        <v>21</v>
      </c>
      <c r="N58" s="178" t="s">
        <v>4</v>
      </c>
      <c r="O58" s="179" t="s">
        <v>21</v>
      </c>
      <c r="P58" s="178" t="s">
        <v>5</v>
      </c>
      <c r="Q58" s="179" t="s">
        <v>21</v>
      </c>
      <c r="R58" s="178" t="s">
        <v>1</v>
      </c>
      <c r="S58" s="179" t="s">
        <v>21</v>
      </c>
      <c r="T58" s="178" t="s">
        <v>63</v>
      </c>
      <c r="U58" s="179" t="s">
        <v>21</v>
      </c>
      <c r="V58" s="178" t="s">
        <v>129</v>
      </c>
      <c r="W58" s="179" t="s">
        <v>21</v>
      </c>
      <c r="X58" s="149" t="s">
        <v>10</v>
      </c>
      <c r="Y58" s="149" t="s">
        <v>21</v>
      </c>
      <c r="Z58" s="178" t="s">
        <v>7</v>
      </c>
      <c r="AA58" s="179" t="s">
        <v>21</v>
      </c>
      <c r="AB58" s="178" t="s">
        <v>8</v>
      </c>
      <c r="AC58" s="149" t="s">
        <v>21</v>
      </c>
      <c r="AD58" s="180" t="s">
        <v>127</v>
      </c>
      <c r="AE58" s="149" t="s">
        <v>21</v>
      </c>
      <c r="AF58" s="140" t="s">
        <v>435</v>
      </c>
      <c r="AG58" s="181" t="s">
        <v>21</v>
      </c>
      <c r="AH58" s="140" t="s">
        <v>346</v>
      </c>
      <c r="AI58" s="121" t="s">
        <v>21</v>
      </c>
      <c r="AJ58" s="178" t="s">
        <v>13</v>
      </c>
      <c r="AK58" s="149" t="s">
        <v>21</v>
      </c>
      <c r="AL58" s="182" t="s">
        <v>134</v>
      </c>
      <c r="AM58" s="121" t="s">
        <v>21</v>
      </c>
      <c r="AN58" s="182" t="s">
        <v>131</v>
      </c>
      <c r="AO58" s="183" t="s">
        <v>21</v>
      </c>
      <c r="AP58" s="184" t="s">
        <v>14</v>
      </c>
      <c r="AQ58" s="121" t="s">
        <v>21</v>
      </c>
      <c r="AR58" s="184" t="s">
        <v>16</v>
      </c>
      <c r="AS58" s="121" t="s">
        <v>21</v>
      </c>
      <c r="AT58" s="180" t="s">
        <v>132</v>
      </c>
      <c r="AU58" s="121" t="s">
        <v>21</v>
      </c>
      <c r="AV58" s="178" t="s">
        <v>21</v>
      </c>
      <c r="AW58" s="179" t="s">
        <v>21</v>
      </c>
    </row>
    <row r="59" spans="1:49" x14ac:dyDescent="0.25">
      <c r="A59" s="151" t="b">
        <f t="shared" si="1"/>
        <v>0</v>
      </c>
      <c r="B59" s="152" t="e">
        <f>IF($B$1=F38,G38,IF($B$1=I38,J38,IF($B$1=L38,M38,IF($B$1=N38,O38,IF($B$1=P38,Q38,IF($B$1=R38,S38,IF($B$1=T38,U38,IF($B$1=V38,W38,IF($B$1=X38,Y38,IF($B$1=Z38,AA39,IF($B$1=AB38,AC38,IF($B$1=AD38,AE38,IF($B$1=AF38,AG38,IF($B$1=AH38,AI38,IF($B$1=AJ38,AK38,IF($B$1=AL38,AM38,IF($B$1=AT38,AU38,IF($B$1=#REF!,AV38))))))))))))))))))</f>
        <v>#REF!</v>
      </c>
      <c r="C59" s="153" t="e">
        <f>IF($C$1=F38,G38,IF($C$1=I38,J38,IF($C$1=L38,M38,IF($C$1=N38,O38,IF($C$1=P38,Q38,IF($C$1=R38,S38,IF($C$1=T38,U38,IF($C$1=V38,W38,IF($C$1=X38,Y38,IF($C$1=Z38,AA39,IF($C$1=AB38,AC38,IF($C$1=AD38,AE38,IF($C$1=AF38,AG38,IF($C$1=AH38,AI38,IF($C$1=AJ38,AK38,IF($C$1=AL38,AM38,IF($C$1=AT38,AU38,IF($C$1=#REF!,AV38))))))))))))))))))</f>
        <v>#REF!</v>
      </c>
      <c r="D59" s="154" t="str">
        <f>IF($D$1=F38,G38,IF($D$1=I38,J38,IF($D$1=L38,M38,IF($D$1=N38,O38,IF($D$1=P38,Q38,IF($D$1=R38,S38,IF($D$1=T38,U38,IF($D$1=V38,W38,IF($D$1=X38,Y38,IF($D$1=Z38,AA39,IF($D$1=AB38,AC38,IF($D$1=AD38,AE38,IF($D$1=AF38,AG38,IF($D$1=AH38,AI38,IF($D$1=AJ38,AK38,IF($D$1=AL38,AM38,IF($D$1=AT38,AU38,IF($D$1=#REF!,AV38))))))))))))))))))</f>
        <v>*</v>
      </c>
      <c r="F59" s="140" t="s">
        <v>62</v>
      </c>
      <c r="G59" s="155" t="s">
        <v>21</v>
      </c>
      <c r="H59" s="156"/>
      <c r="I59" s="140" t="s">
        <v>128</v>
      </c>
      <c r="J59" s="155" t="s">
        <v>21</v>
      </c>
      <c r="K59" s="155"/>
      <c r="L59" s="178" t="s">
        <v>3</v>
      </c>
      <c r="M59" s="179" t="s">
        <v>21</v>
      </c>
      <c r="N59" s="178" t="s">
        <v>4</v>
      </c>
      <c r="O59" s="179" t="s">
        <v>21</v>
      </c>
      <c r="P59" s="178" t="s">
        <v>5</v>
      </c>
      <c r="Q59" s="179" t="s">
        <v>21</v>
      </c>
      <c r="R59" s="178" t="s">
        <v>1</v>
      </c>
      <c r="S59" s="179" t="s">
        <v>21</v>
      </c>
      <c r="T59" s="178" t="s">
        <v>63</v>
      </c>
      <c r="U59" s="179" t="s">
        <v>21</v>
      </c>
      <c r="V59" s="178" t="s">
        <v>129</v>
      </c>
      <c r="W59" s="179" t="s">
        <v>21</v>
      </c>
      <c r="X59" s="149" t="s">
        <v>10</v>
      </c>
      <c r="Y59" s="149" t="s">
        <v>21</v>
      </c>
      <c r="Z59" s="178" t="s">
        <v>7</v>
      </c>
      <c r="AA59" s="179" t="s">
        <v>21</v>
      </c>
      <c r="AB59" s="178" t="s">
        <v>8</v>
      </c>
      <c r="AC59" s="149" t="s">
        <v>21</v>
      </c>
      <c r="AD59" s="180" t="s">
        <v>127</v>
      </c>
      <c r="AE59" s="149" t="s">
        <v>21</v>
      </c>
      <c r="AF59" s="140" t="s">
        <v>435</v>
      </c>
      <c r="AG59" s="181" t="s">
        <v>21</v>
      </c>
      <c r="AH59" s="140" t="s">
        <v>346</v>
      </c>
      <c r="AI59" s="121" t="s">
        <v>21</v>
      </c>
      <c r="AJ59" s="178" t="s">
        <v>13</v>
      </c>
      <c r="AK59" s="149" t="s">
        <v>21</v>
      </c>
      <c r="AL59" s="182" t="s">
        <v>134</v>
      </c>
      <c r="AM59" s="121" t="s">
        <v>21</v>
      </c>
      <c r="AN59" s="182" t="s">
        <v>131</v>
      </c>
      <c r="AO59" s="183" t="s">
        <v>21</v>
      </c>
      <c r="AP59" s="184" t="s">
        <v>14</v>
      </c>
      <c r="AQ59" s="121" t="s">
        <v>21</v>
      </c>
      <c r="AR59" s="184" t="s">
        <v>16</v>
      </c>
      <c r="AS59" s="121" t="s">
        <v>21</v>
      </c>
      <c r="AT59" s="180" t="s">
        <v>132</v>
      </c>
      <c r="AU59" s="121" t="s">
        <v>21</v>
      </c>
      <c r="AV59" s="178" t="s">
        <v>21</v>
      </c>
      <c r="AW59" s="179" t="s">
        <v>21</v>
      </c>
    </row>
    <row r="60" spans="1:49" x14ac:dyDescent="0.25">
      <c r="A60" s="151" t="b">
        <f t="shared" si="1"/>
        <v>0</v>
      </c>
      <c r="B60" s="152" t="e">
        <f>IF($B$1=F39,G39,IF($B$1=I39,J39,IF($B$1=L39,M39,IF($B$1=N39,O39,IF($B$1=P39,Q39,IF($B$1=R39,S39,IF($B$1=T39,U39,IF($B$1=V39,W39,IF($B$1=X39,Y39,IF($B$1=Z39,AA40,IF($B$1=AB39,AC39,IF($B$1=AD39,AE39,IF($B$1=AF39,AG39,IF($B$1=AH39,AI39,IF($B$1=AJ39,AK39,IF($B$1=AL39,AM39,IF($B$1=AT39,AU39,IF($B$1=#REF!,AV39))))))))))))))))))</f>
        <v>#REF!</v>
      </c>
      <c r="C60" s="153" t="e">
        <f>IF($C$1=F39,G39,IF($C$1=I39,J39,IF($C$1=L39,M39,IF($C$1=N39,O39,IF($C$1=P39,Q39,IF($C$1=R39,S39,IF($C$1=T39,U39,IF($C$1=V39,W39,IF($C$1=X39,Y39,IF($C$1=Z39,AA40,IF($C$1=AB39,AC39,IF($C$1=AD39,AE39,IF($C$1=AF39,AG39,IF($C$1=AH39,AI39,IF($C$1=AJ39,AK39,IF($C$1=AL39,AM39,IF($C$1=AT39,AU39,IF($C$1=#REF!,AV39))))))))))))))))))</f>
        <v>#REF!</v>
      </c>
      <c r="D60" s="154" t="str">
        <f>IF($D$1=F39,G39,IF($D$1=I39,J39,IF($D$1=L39,M39,IF($D$1=N39,O39,IF($D$1=P39,Q39,IF($D$1=R39,S39,IF($D$1=T39,U39,IF($D$1=V39,W39,IF($D$1=X39,Y39,IF($D$1=Z39,AA40,IF($D$1=AB39,AC39,IF($D$1=AD39,AE39,IF($D$1=AF39,AG39,IF($D$1=AH39,AI39,IF($D$1=AJ39,AK39,IF($D$1=AL39,AM39,IF($D$1=AT39,AU39,IF($D$1=#REF!,AV39))))))))))))))))))</f>
        <v>*</v>
      </c>
      <c r="F60" s="140" t="s">
        <v>62</v>
      </c>
      <c r="G60" s="155" t="s">
        <v>21</v>
      </c>
      <c r="H60" s="156"/>
      <c r="I60" s="140" t="s">
        <v>128</v>
      </c>
      <c r="J60" s="155" t="s">
        <v>21</v>
      </c>
      <c r="K60" s="155"/>
      <c r="L60" s="178" t="s">
        <v>3</v>
      </c>
      <c r="M60" s="179" t="s">
        <v>21</v>
      </c>
      <c r="N60" s="178" t="s">
        <v>4</v>
      </c>
      <c r="O60" s="179" t="s">
        <v>21</v>
      </c>
      <c r="P60" s="178" t="s">
        <v>5</v>
      </c>
      <c r="Q60" s="179" t="s">
        <v>21</v>
      </c>
      <c r="R60" s="178" t="s">
        <v>1</v>
      </c>
      <c r="S60" s="179" t="s">
        <v>21</v>
      </c>
      <c r="T60" s="178" t="s">
        <v>63</v>
      </c>
      <c r="U60" s="179" t="s">
        <v>21</v>
      </c>
      <c r="V60" s="178" t="s">
        <v>129</v>
      </c>
      <c r="W60" s="179" t="s">
        <v>21</v>
      </c>
      <c r="X60" s="149" t="s">
        <v>10</v>
      </c>
      <c r="Y60" s="149" t="s">
        <v>21</v>
      </c>
      <c r="Z60" s="178" t="s">
        <v>7</v>
      </c>
      <c r="AA60" s="179" t="s">
        <v>21</v>
      </c>
      <c r="AB60" s="178" t="s">
        <v>8</v>
      </c>
      <c r="AC60" s="149" t="s">
        <v>21</v>
      </c>
      <c r="AD60" s="180" t="s">
        <v>127</v>
      </c>
      <c r="AE60" s="149" t="s">
        <v>21</v>
      </c>
      <c r="AF60" s="140" t="s">
        <v>435</v>
      </c>
      <c r="AG60" s="181" t="s">
        <v>21</v>
      </c>
      <c r="AH60" s="140" t="s">
        <v>346</v>
      </c>
      <c r="AI60" s="121" t="s">
        <v>21</v>
      </c>
      <c r="AJ60" s="178" t="s">
        <v>13</v>
      </c>
      <c r="AK60" s="149" t="s">
        <v>21</v>
      </c>
      <c r="AL60" s="182" t="s">
        <v>134</v>
      </c>
      <c r="AM60" s="121" t="s">
        <v>21</v>
      </c>
      <c r="AN60" s="182" t="s">
        <v>131</v>
      </c>
      <c r="AO60" s="183" t="s">
        <v>21</v>
      </c>
      <c r="AP60" s="184" t="s">
        <v>14</v>
      </c>
      <c r="AQ60" s="121" t="s">
        <v>21</v>
      </c>
      <c r="AR60" s="184" t="s">
        <v>16</v>
      </c>
      <c r="AS60" s="121" t="s">
        <v>21</v>
      </c>
      <c r="AT60" s="180" t="s">
        <v>132</v>
      </c>
      <c r="AU60" s="121" t="s">
        <v>21</v>
      </c>
      <c r="AV60" s="178" t="s">
        <v>21</v>
      </c>
      <c r="AW60" s="179" t="s">
        <v>21</v>
      </c>
    </row>
    <row r="61" spans="1:49" x14ac:dyDescent="0.25">
      <c r="A61" s="151" t="b">
        <f t="shared" si="1"/>
        <v>0</v>
      </c>
      <c r="B61" s="152" t="e">
        <f>IF($B$1=F40,G40,IF($B$1=I40,J40,IF($B$1=L40,M40,IF($B$1=N40,O40,IF($B$1=P40,Q40,IF($B$1=R40,S40,IF($B$1=T40,U40,IF($B$1=V40,W40,IF($B$1=X40,Y40,IF($B$1=Z40,AA41,IF($B$1=AB40,AC40,IF($B$1=AD40,AE40,IF($B$1=AF40,AG40,IF($B$1=AH40,AI40,IF($B$1=AJ40,AK40,IF($B$1=AL40,AM40,IF($B$1=AT40,AU40,IF($B$1=#REF!,AV40))))))))))))))))))</f>
        <v>#REF!</v>
      </c>
      <c r="C61" s="153" t="e">
        <f>IF($C$1=F40,G40,IF($C$1=I40,J40,IF($C$1=L40,M40,IF($C$1=N40,O40,IF($C$1=P40,Q40,IF($C$1=R40,S40,IF($C$1=T40,U40,IF($C$1=V40,W40,IF($C$1=X40,Y40,IF($C$1=Z40,AA41,IF($C$1=AB40,AC40,IF($C$1=AD40,AE40,IF($C$1=AF40,AG40,IF($C$1=AH40,AI40,IF($C$1=AJ40,AK40,IF($C$1=AL40,AM40,IF($C$1=AT40,AU40,IF($C$1=#REF!,AV40))))))))))))))))))</f>
        <v>#REF!</v>
      </c>
      <c r="D61" s="154" t="str">
        <f>IF($D$1=F40,G40,IF($D$1=I40,J40,IF($D$1=L40,M40,IF($D$1=N40,O40,IF($D$1=P40,Q40,IF($D$1=R40,S40,IF($D$1=T40,U40,IF($D$1=V40,W40,IF($D$1=X40,Y40,IF($D$1=Z40,AA41,IF($D$1=AB40,AC40,IF($D$1=AD40,AE40,IF($D$1=AF40,AG40,IF($D$1=AH40,AI40,IF($D$1=AJ40,AK40,IF($D$1=AL40,AM40,IF($D$1=AT40,AU40,IF($D$1=#REF!,AV40))))))))))))))))))</f>
        <v>*</v>
      </c>
      <c r="F61" s="140" t="s">
        <v>62</v>
      </c>
      <c r="G61" s="155" t="s">
        <v>21</v>
      </c>
      <c r="I61" s="140" t="s">
        <v>128</v>
      </c>
      <c r="J61" s="155" t="s">
        <v>21</v>
      </c>
      <c r="K61" s="155"/>
      <c r="L61" s="178" t="s">
        <v>3</v>
      </c>
      <c r="M61" s="179" t="s">
        <v>21</v>
      </c>
      <c r="N61" s="178" t="s">
        <v>4</v>
      </c>
      <c r="O61" s="179" t="s">
        <v>21</v>
      </c>
      <c r="P61" s="178" t="s">
        <v>5</v>
      </c>
      <c r="Q61" s="179" t="s">
        <v>21</v>
      </c>
      <c r="R61" s="178" t="s">
        <v>1</v>
      </c>
      <c r="S61" s="179" t="s">
        <v>21</v>
      </c>
      <c r="T61" s="178" t="s">
        <v>63</v>
      </c>
      <c r="U61" s="179" t="s">
        <v>21</v>
      </c>
      <c r="V61" s="178" t="s">
        <v>129</v>
      </c>
      <c r="W61" s="179" t="s">
        <v>21</v>
      </c>
      <c r="X61" s="149" t="s">
        <v>10</v>
      </c>
      <c r="Y61" s="149" t="s">
        <v>21</v>
      </c>
      <c r="Z61" s="178" t="s">
        <v>7</v>
      </c>
      <c r="AA61" s="179" t="s">
        <v>21</v>
      </c>
      <c r="AB61" s="178" t="s">
        <v>8</v>
      </c>
      <c r="AC61" s="149" t="s">
        <v>21</v>
      </c>
      <c r="AD61" s="180" t="s">
        <v>127</v>
      </c>
      <c r="AE61" s="149" t="s">
        <v>21</v>
      </c>
      <c r="AF61" s="140" t="s">
        <v>435</v>
      </c>
      <c r="AG61" s="181" t="s">
        <v>21</v>
      </c>
      <c r="AH61" s="140" t="s">
        <v>346</v>
      </c>
      <c r="AI61" s="121" t="s">
        <v>21</v>
      </c>
      <c r="AJ61" s="178" t="s">
        <v>13</v>
      </c>
      <c r="AK61" s="149" t="s">
        <v>21</v>
      </c>
      <c r="AL61" s="182" t="s">
        <v>134</v>
      </c>
      <c r="AM61" s="121" t="s">
        <v>21</v>
      </c>
      <c r="AN61" s="182" t="s">
        <v>131</v>
      </c>
      <c r="AO61" s="183" t="s">
        <v>21</v>
      </c>
      <c r="AP61" s="184" t="s">
        <v>14</v>
      </c>
      <c r="AQ61" s="121" t="s">
        <v>21</v>
      </c>
      <c r="AR61" s="184" t="s">
        <v>16</v>
      </c>
      <c r="AS61" s="121" t="s">
        <v>21</v>
      </c>
      <c r="AT61" s="180" t="s">
        <v>132</v>
      </c>
      <c r="AU61" s="121" t="s">
        <v>21</v>
      </c>
      <c r="AV61" s="178" t="s">
        <v>21</v>
      </c>
      <c r="AW61" s="179" t="s">
        <v>21</v>
      </c>
    </row>
    <row r="62" spans="1:49" x14ac:dyDescent="0.25">
      <c r="A62" s="151" t="b">
        <f t="shared" si="1"/>
        <v>0</v>
      </c>
      <c r="B62" s="152" t="e">
        <f>IF($B$1=F41,G41,IF($B$1=I41,J41,IF($B$1=L41,M41,IF($B$1=N41,O41,IF($B$1=P41,Q41,IF($B$1=R41,S41,IF($B$1=T41,U41,IF($B$1=V41,W41,IF($B$1=X41,Y41,IF($B$1=Z41,AA42,IF($B$1=AB41,AC41,IF($B$1=AD41,AE41,IF($B$1=AF41,AG41,IF($B$1=AH41,AI41,IF($B$1=AJ41,AK41,IF($B$1=AL41,AM41,IF($B$1=AT41,AU41,IF($B$1=#REF!,AV41))))))))))))))))))</f>
        <v>#REF!</v>
      </c>
      <c r="C62" s="153" t="e">
        <f>IF($C$1=F41,G41,IF($C$1=I41,J41,IF($C$1=L41,M41,IF($C$1=N41,O41,IF($C$1=P41,Q41,IF($C$1=R41,S41,IF($C$1=T41,U41,IF($C$1=V41,W41,IF($C$1=X41,Y41,IF($C$1=Z41,AA42,IF($C$1=AB41,AC41,IF($C$1=AD41,AE41,IF($C$1=AF41,AG41,IF($C$1=AH41,AI41,IF($C$1=AJ41,AK41,IF($C$1=AL41,AM41,IF($C$1=AT41,AU41,IF($C$1=#REF!,AV41))))))))))))))))))</f>
        <v>#REF!</v>
      </c>
      <c r="D62" s="154" t="str">
        <f>IF($D$1=F41,G41,IF($D$1=I41,J41,IF($D$1=L41,M41,IF($D$1=N41,O41,IF($D$1=P41,Q41,IF($D$1=R41,S41,IF($D$1=T41,U41,IF($D$1=V41,W41,IF($D$1=X41,Y41,IF($D$1=Z41,AA42,IF($D$1=AB41,AC41,IF($D$1=AD41,AE41,IF($D$1=AF41,AG41,IF($D$1=AH41,AI41,IF($D$1=AJ41,AK41,IF($D$1=AL41,AM41,IF($D$1=AT41,AU41,IF($D$1=#REF!,AV41))))))))))))))))))</f>
        <v>*</v>
      </c>
      <c r="F62" s="140" t="s">
        <v>62</v>
      </c>
      <c r="G62" s="155" t="s">
        <v>21</v>
      </c>
      <c r="I62" s="140" t="s">
        <v>128</v>
      </c>
      <c r="J62" s="155" t="s">
        <v>21</v>
      </c>
      <c r="K62" s="155"/>
      <c r="L62" s="178" t="s">
        <v>3</v>
      </c>
      <c r="M62" s="179" t="s">
        <v>21</v>
      </c>
      <c r="N62" s="178" t="s">
        <v>4</v>
      </c>
      <c r="O62" s="179" t="s">
        <v>21</v>
      </c>
      <c r="P62" s="178" t="s">
        <v>5</v>
      </c>
      <c r="Q62" s="179" t="s">
        <v>21</v>
      </c>
      <c r="R62" s="178" t="s">
        <v>1</v>
      </c>
      <c r="S62" s="179" t="s">
        <v>21</v>
      </c>
      <c r="T62" s="178" t="s">
        <v>63</v>
      </c>
      <c r="U62" s="179" t="s">
        <v>21</v>
      </c>
      <c r="V62" s="178" t="s">
        <v>129</v>
      </c>
      <c r="W62" s="179" t="s">
        <v>21</v>
      </c>
      <c r="X62" s="149" t="s">
        <v>10</v>
      </c>
      <c r="Y62" s="149" t="s">
        <v>21</v>
      </c>
      <c r="Z62" s="178" t="s">
        <v>7</v>
      </c>
      <c r="AA62" s="179" t="s">
        <v>21</v>
      </c>
      <c r="AB62" s="178" t="s">
        <v>8</v>
      </c>
      <c r="AC62" s="149" t="s">
        <v>21</v>
      </c>
      <c r="AD62" s="180" t="s">
        <v>127</v>
      </c>
      <c r="AE62" s="149" t="s">
        <v>21</v>
      </c>
      <c r="AF62" s="140" t="s">
        <v>435</v>
      </c>
      <c r="AG62" s="181" t="s">
        <v>21</v>
      </c>
      <c r="AH62" s="140" t="s">
        <v>346</v>
      </c>
      <c r="AI62" s="121" t="s">
        <v>21</v>
      </c>
      <c r="AJ62" s="178" t="s">
        <v>13</v>
      </c>
      <c r="AK62" s="149" t="s">
        <v>21</v>
      </c>
      <c r="AL62" s="182" t="s">
        <v>134</v>
      </c>
      <c r="AM62" s="121" t="s">
        <v>21</v>
      </c>
      <c r="AN62" s="182" t="s">
        <v>131</v>
      </c>
      <c r="AO62" s="183" t="s">
        <v>21</v>
      </c>
      <c r="AP62" s="184" t="s">
        <v>14</v>
      </c>
      <c r="AQ62" s="121" t="s">
        <v>21</v>
      </c>
      <c r="AR62" s="184" t="s">
        <v>16</v>
      </c>
      <c r="AS62" s="121" t="s">
        <v>21</v>
      </c>
      <c r="AT62" s="180" t="s">
        <v>132</v>
      </c>
      <c r="AU62" s="121" t="s">
        <v>21</v>
      </c>
      <c r="AV62" s="178" t="s">
        <v>21</v>
      </c>
      <c r="AW62" s="179" t="s">
        <v>21</v>
      </c>
    </row>
    <row r="63" spans="1:49" x14ac:dyDescent="0.25">
      <c r="A63" s="151" t="b">
        <f t="shared" si="1"/>
        <v>0</v>
      </c>
      <c r="B63" s="152" t="e">
        <f>IF($B$1=F42,G42,IF($B$1=I42,J42,IF($B$1=L42,M42,IF($B$1=N42,O42,IF($B$1=P42,Q42,IF($B$1=R42,S42,IF($B$1=T42,U42,IF($B$1=V42,W42,IF($B$1=X42,Y42,IF($B$1=Z42,AA43,IF($B$1=AB42,AC42,IF($B$1=AD42,AE42,IF($B$1=AF42,AG42,IF($B$1=AH42,AI42,IF($B$1=AJ42,AK42,IF($B$1=AL42,AM42,IF($B$1=AT42,AU42,IF($B$1=#REF!,AV42))))))))))))))))))</f>
        <v>#REF!</v>
      </c>
      <c r="C63" s="153" t="e">
        <f>IF($C$1=F42,G42,IF($C$1=I42,J42,IF($C$1=L42,M42,IF($C$1=N42,O42,IF($C$1=P42,Q42,IF($C$1=R42,S42,IF($C$1=T42,U42,IF($C$1=V42,W42,IF($C$1=X42,Y42,IF($C$1=Z42,AA43,IF($C$1=AB42,AC42,IF($C$1=AD42,AE42,IF($C$1=AF42,AG42,IF($C$1=AH42,AI42,IF($C$1=AJ42,AK42,IF($C$1=AL42,AM42,IF($C$1=AT42,AU42,IF($C$1=#REF!,AV42))))))))))))))))))</f>
        <v>#REF!</v>
      </c>
      <c r="D63" s="154" t="str">
        <f>IF($D$1=F42,G42,IF($D$1=I42,J42,IF($D$1=L42,M42,IF($D$1=N42,O42,IF($D$1=P42,Q42,IF($D$1=R42,S42,IF($D$1=T42,U42,IF($D$1=V42,W42,IF($D$1=X42,Y42,IF($D$1=Z42,AA43,IF($D$1=AB42,AC42,IF($D$1=AD42,AE42,IF($D$1=AF42,AG42,IF($D$1=AH42,AI42,IF($D$1=AJ42,AK42,IF($D$1=AL42,AM42,IF($D$1=AT42,AU42,IF($D$1=#REF!,AV42))))))))))))))))))</f>
        <v>*</v>
      </c>
      <c r="F63" s="140" t="s">
        <v>62</v>
      </c>
      <c r="G63" s="155" t="s">
        <v>21</v>
      </c>
      <c r="I63" s="140" t="s">
        <v>128</v>
      </c>
      <c r="J63" s="155" t="s">
        <v>21</v>
      </c>
      <c r="K63" s="155"/>
      <c r="L63" s="178" t="s">
        <v>3</v>
      </c>
      <c r="M63" s="179" t="s">
        <v>21</v>
      </c>
      <c r="N63" s="178" t="s">
        <v>4</v>
      </c>
      <c r="O63" s="179" t="s">
        <v>21</v>
      </c>
      <c r="P63" s="178" t="s">
        <v>5</v>
      </c>
      <c r="Q63" s="179" t="s">
        <v>21</v>
      </c>
      <c r="R63" s="178" t="s">
        <v>1</v>
      </c>
      <c r="S63" s="179" t="s">
        <v>21</v>
      </c>
      <c r="T63" s="178" t="s">
        <v>63</v>
      </c>
      <c r="U63" s="179" t="s">
        <v>21</v>
      </c>
      <c r="V63" s="178" t="s">
        <v>129</v>
      </c>
      <c r="W63" s="179" t="s">
        <v>21</v>
      </c>
      <c r="X63" s="149" t="s">
        <v>10</v>
      </c>
      <c r="Y63" s="149" t="s">
        <v>21</v>
      </c>
      <c r="Z63" s="178" t="s">
        <v>7</v>
      </c>
      <c r="AA63" s="179" t="s">
        <v>21</v>
      </c>
      <c r="AB63" s="178" t="s">
        <v>8</v>
      </c>
      <c r="AC63" s="149" t="s">
        <v>21</v>
      </c>
      <c r="AD63" s="180" t="s">
        <v>127</v>
      </c>
      <c r="AE63" s="149" t="s">
        <v>21</v>
      </c>
      <c r="AF63" s="140" t="s">
        <v>435</v>
      </c>
      <c r="AG63" s="181" t="s">
        <v>21</v>
      </c>
      <c r="AH63" s="140" t="s">
        <v>346</v>
      </c>
      <c r="AI63" s="121" t="s">
        <v>21</v>
      </c>
      <c r="AJ63" s="178" t="s">
        <v>13</v>
      </c>
      <c r="AK63" s="149" t="s">
        <v>21</v>
      </c>
      <c r="AL63" s="182" t="s">
        <v>134</v>
      </c>
      <c r="AM63" s="121" t="s">
        <v>21</v>
      </c>
      <c r="AN63" s="182" t="s">
        <v>131</v>
      </c>
      <c r="AO63" s="183" t="s">
        <v>21</v>
      </c>
      <c r="AP63" s="184" t="s">
        <v>14</v>
      </c>
      <c r="AQ63" s="121" t="s">
        <v>21</v>
      </c>
      <c r="AR63" s="184" t="s">
        <v>16</v>
      </c>
      <c r="AS63" s="121" t="s">
        <v>21</v>
      </c>
      <c r="AT63" s="180" t="s">
        <v>132</v>
      </c>
      <c r="AU63" s="121" t="s">
        <v>21</v>
      </c>
      <c r="AV63" s="178" t="s">
        <v>21</v>
      </c>
      <c r="AW63" s="179" t="s">
        <v>21</v>
      </c>
    </row>
    <row r="64" spans="1:49" x14ac:dyDescent="0.25">
      <c r="A64" s="151" t="b">
        <f t="shared" si="1"/>
        <v>0</v>
      </c>
      <c r="B64" s="152" t="e">
        <f>IF($B$1=F43,G43,IF($B$1=I43,J43,IF($B$1=L43,M43,IF($B$1=N43,O43,IF($B$1=P43,Q43,IF($B$1=R43,S43,IF($B$1=T43,U43,IF($B$1=V43,W43,IF($B$1=X43,Y43,IF($B$1=Z43,AA44,IF($B$1=AB43,AC43,IF($B$1=AD43,AE43,IF($B$1=AF43,AG43,IF($B$1=AH43,AI43,IF($B$1=AJ43,AK43,IF($B$1=AL43,AM43,IF($B$1=AT43,AU43,IF($B$1=#REF!,AV43))))))))))))))))))</f>
        <v>#REF!</v>
      </c>
      <c r="C64" s="153" t="e">
        <f>IF($C$1=F43,G43,IF($C$1=I43,J43,IF($C$1=L43,M43,IF($C$1=N43,O43,IF($C$1=P43,Q43,IF($C$1=R43,S43,IF($C$1=T43,U43,IF($C$1=V43,W43,IF($C$1=X43,Y43,IF($C$1=Z43,AA44,IF($C$1=AB43,AC43,IF($C$1=AD43,AE43,IF($C$1=AF43,AG43,IF($C$1=AH43,AI43,IF($C$1=AJ43,AK43,IF($C$1=AL43,AM43,IF($C$1=AT43,AU43,IF($C$1=#REF!,AV43))))))))))))))))))</f>
        <v>#REF!</v>
      </c>
      <c r="D64" s="154" t="str">
        <f>IF($D$1=F43,G43,IF($D$1=I43,J43,IF($D$1=L43,M43,IF($D$1=N43,O43,IF($D$1=P43,Q43,IF($D$1=R43,S43,IF($D$1=T43,U43,IF($D$1=V43,W43,IF($D$1=X43,Y43,IF($D$1=Z43,AA44,IF($D$1=AB43,AC43,IF($D$1=AD43,AE43,IF($D$1=AF43,AG43,IF($D$1=AH43,AI43,IF($D$1=AJ43,AK43,IF($D$1=AL43,AM43,IF($D$1=AT43,AU43,IF($D$1=#REF!,AV43))))))))))))))))))</f>
        <v>*</v>
      </c>
      <c r="F64" s="140" t="s">
        <v>62</v>
      </c>
      <c r="G64" s="155" t="s">
        <v>21</v>
      </c>
      <c r="I64" s="140" t="s">
        <v>128</v>
      </c>
      <c r="J64" s="155" t="s">
        <v>21</v>
      </c>
      <c r="K64" s="155"/>
      <c r="L64" s="178" t="s">
        <v>3</v>
      </c>
      <c r="M64" s="179" t="s">
        <v>21</v>
      </c>
      <c r="N64" s="178" t="s">
        <v>4</v>
      </c>
      <c r="O64" s="179" t="s">
        <v>21</v>
      </c>
      <c r="P64" s="178" t="s">
        <v>5</v>
      </c>
      <c r="Q64" s="179" t="s">
        <v>21</v>
      </c>
      <c r="R64" s="178" t="s">
        <v>1</v>
      </c>
      <c r="S64" s="179" t="s">
        <v>21</v>
      </c>
      <c r="T64" s="178" t="s">
        <v>63</v>
      </c>
      <c r="U64" s="179" t="s">
        <v>21</v>
      </c>
      <c r="V64" s="178" t="s">
        <v>129</v>
      </c>
      <c r="W64" s="179" t="s">
        <v>21</v>
      </c>
      <c r="X64" s="149" t="s">
        <v>10</v>
      </c>
      <c r="Y64" s="149" t="s">
        <v>21</v>
      </c>
      <c r="Z64" s="178" t="s">
        <v>7</v>
      </c>
      <c r="AA64" s="179" t="s">
        <v>21</v>
      </c>
      <c r="AB64" s="178" t="s">
        <v>8</v>
      </c>
      <c r="AC64" s="149" t="s">
        <v>21</v>
      </c>
      <c r="AD64" s="180" t="s">
        <v>127</v>
      </c>
      <c r="AE64" s="149" t="s">
        <v>21</v>
      </c>
      <c r="AF64" s="140" t="s">
        <v>435</v>
      </c>
      <c r="AG64" s="181" t="s">
        <v>21</v>
      </c>
      <c r="AH64" s="140" t="s">
        <v>346</v>
      </c>
      <c r="AI64" s="121" t="s">
        <v>21</v>
      </c>
      <c r="AJ64" s="178" t="s">
        <v>13</v>
      </c>
      <c r="AK64" s="149" t="s">
        <v>21</v>
      </c>
      <c r="AL64" s="182" t="s">
        <v>134</v>
      </c>
      <c r="AM64" s="121" t="s">
        <v>21</v>
      </c>
      <c r="AN64" s="182" t="s">
        <v>131</v>
      </c>
      <c r="AO64" s="183" t="s">
        <v>21</v>
      </c>
      <c r="AP64" s="184" t="s">
        <v>14</v>
      </c>
      <c r="AQ64" s="121" t="s">
        <v>21</v>
      </c>
      <c r="AR64" s="184" t="s">
        <v>16</v>
      </c>
      <c r="AS64" s="121" t="s">
        <v>21</v>
      </c>
      <c r="AT64" s="180" t="s">
        <v>132</v>
      </c>
      <c r="AU64" s="121" t="s">
        <v>21</v>
      </c>
      <c r="AV64" s="178" t="s">
        <v>21</v>
      </c>
      <c r="AW64" s="179" t="s">
        <v>21</v>
      </c>
    </row>
    <row r="65" spans="1:49" x14ac:dyDescent="0.25">
      <c r="A65" s="151" t="b">
        <f t="shared" si="1"/>
        <v>0</v>
      </c>
      <c r="B65" s="152" t="e">
        <f>IF($B$1=F44,G44,IF($B$1=I44,J44,IF($B$1=L44,M44,IF($B$1=N44,O44,IF($B$1=P44,Q44,IF($B$1=R44,S44,IF($B$1=T44,U44,IF($B$1=V44,W44,IF($B$1=X44,Y44,IF($B$1=Z44,AA45,IF($B$1=AB44,AC44,IF($B$1=AD44,AE44,IF($B$1=AF44,AG44,IF($B$1=AH44,AI44,IF($B$1=AJ44,AK44,IF($B$1=AL44,AM44,IF($B$1=AT44,AU44,IF($B$1=#REF!,AV44))))))))))))))))))</f>
        <v>#REF!</v>
      </c>
      <c r="C65" s="153" t="e">
        <f>IF($C$1=F44,G44,IF($C$1=I44,J44,IF($C$1=L44,M44,IF($C$1=N44,O44,IF($C$1=P44,Q44,IF($C$1=R44,S44,IF($C$1=T44,U44,IF($C$1=V44,W44,IF($C$1=X44,Y44,IF($C$1=Z44,AA45,IF($C$1=AB44,AC44,IF($C$1=AD44,AE44,IF($C$1=AF44,AG44,IF($C$1=AH44,AI44,IF($C$1=AJ44,AK44,IF($C$1=AL44,AM44,IF($C$1=AT44,AU44,IF($C$1=#REF!,AV44))))))))))))))))))</f>
        <v>#REF!</v>
      </c>
      <c r="D65" s="154" t="str">
        <f>IF($D$1=F44,G44,IF($D$1=I44,J44,IF($D$1=L44,M44,IF($D$1=N44,O44,IF($D$1=P44,Q44,IF($D$1=R44,S44,IF($D$1=T44,U44,IF($D$1=V44,W44,IF($D$1=X44,Y44,IF($D$1=Z44,AA45,IF($D$1=AB44,AC44,IF($D$1=AD44,AE44,IF($D$1=AF44,AG44,IF($D$1=AH44,AI44,IF($D$1=AJ44,AK44,IF($D$1=AL44,AM44,IF($D$1=AT44,AU44,IF($D$1=#REF!,AV44))))))))))))))))))</f>
        <v>*</v>
      </c>
      <c r="F65" s="140" t="s">
        <v>62</v>
      </c>
      <c r="G65" s="155" t="s">
        <v>21</v>
      </c>
      <c r="I65" s="140" t="s">
        <v>128</v>
      </c>
      <c r="J65" s="155" t="s">
        <v>21</v>
      </c>
      <c r="K65" s="155"/>
      <c r="L65" s="178" t="s">
        <v>3</v>
      </c>
      <c r="M65" s="179" t="s">
        <v>21</v>
      </c>
      <c r="N65" s="178" t="s">
        <v>4</v>
      </c>
      <c r="O65" s="179" t="s">
        <v>21</v>
      </c>
      <c r="P65" s="178" t="s">
        <v>5</v>
      </c>
      <c r="Q65" s="179" t="s">
        <v>21</v>
      </c>
      <c r="R65" s="178" t="s">
        <v>1</v>
      </c>
      <c r="S65" s="179" t="s">
        <v>21</v>
      </c>
      <c r="T65" s="178" t="s">
        <v>63</v>
      </c>
      <c r="U65" s="179" t="s">
        <v>21</v>
      </c>
      <c r="V65" s="178" t="s">
        <v>129</v>
      </c>
      <c r="W65" s="179" t="s">
        <v>21</v>
      </c>
      <c r="X65" s="149" t="s">
        <v>10</v>
      </c>
      <c r="Y65" s="149" t="s">
        <v>21</v>
      </c>
      <c r="Z65" s="178" t="s">
        <v>7</v>
      </c>
      <c r="AA65" s="179" t="s">
        <v>21</v>
      </c>
      <c r="AB65" s="178" t="s">
        <v>8</v>
      </c>
      <c r="AC65" s="149" t="s">
        <v>21</v>
      </c>
      <c r="AD65" s="180" t="s">
        <v>127</v>
      </c>
      <c r="AE65" s="149" t="s">
        <v>21</v>
      </c>
      <c r="AF65" s="140" t="s">
        <v>435</v>
      </c>
      <c r="AG65" s="181" t="s">
        <v>21</v>
      </c>
      <c r="AH65" s="140" t="s">
        <v>346</v>
      </c>
      <c r="AI65" s="121" t="s">
        <v>21</v>
      </c>
      <c r="AJ65" s="178" t="s">
        <v>13</v>
      </c>
      <c r="AK65" s="149" t="s">
        <v>21</v>
      </c>
      <c r="AL65" s="182" t="s">
        <v>134</v>
      </c>
      <c r="AM65" s="121" t="s">
        <v>21</v>
      </c>
      <c r="AN65" s="182" t="s">
        <v>131</v>
      </c>
      <c r="AO65" s="183" t="s">
        <v>21</v>
      </c>
      <c r="AP65" s="184" t="s">
        <v>14</v>
      </c>
      <c r="AQ65" s="121" t="s">
        <v>21</v>
      </c>
      <c r="AR65" s="184" t="s">
        <v>16</v>
      </c>
      <c r="AS65" s="121" t="s">
        <v>21</v>
      </c>
      <c r="AT65" s="180" t="s">
        <v>132</v>
      </c>
      <c r="AU65" s="121" t="s">
        <v>21</v>
      </c>
      <c r="AV65" s="178" t="s">
        <v>21</v>
      </c>
      <c r="AW65" s="179" t="s">
        <v>21</v>
      </c>
    </row>
    <row r="66" spans="1:49" x14ac:dyDescent="0.25">
      <c r="A66" s="151" t="b">
        <f t="shared" si="1"/>
        <v>0</v>
      </c>
      <c r="B66" s="152" t="e">
        <f>IF($B$1=F45,G45,IF($B$1=I45,J45,IF($B$1=L45,M45,IF($B$1=N45,O45,IF($B$1=P45,Q45,IF($B$1=R45,S45,IF($B$1=T45,U45,IF($B$1=V45,W45,IF($B$1=X45,Y45,IF($B$1=Z45,AA46,IF($B$1=AB45,AC45,IF($B$1=AD45,AE45,IF($B$1=AF45,AG45,IF($B$1=AH45,AI45,IF($B$1=AJ45,AK45,IF($B$1=AL45,AM45,IF($B$1=AT45,AU45,IF($B$1=#REF!,AV45))))))))))))))))))</f>
        <v>#REF!</v>
      </c>
      <c r="C66" s="153" t="e">
        <f>IF($C$1=F45,G45,IF($C$1=I45,J45,IF($C$1=L45,M45,IF($C$1=N45,O45,IF($C$1=P45,Q45,IF($C$1=R45,S45,IF($C$1=T45,U45,IF($C$1=V45,W45,IF($C$1=X45,Y45,IF($C$1=Z45,AA46,IF($C$1=AB45,AC45,IF($C$1=AD45,AE45,IF($C$1=AF45,AG45,IF($C$1=AH45,AI45,IF($C$1=AJ45,AK45,IF($C$1=AL45,AM45,IF($C$1=AT45,AU45,IF($C$1=#REF!,AV45))))))))))))))))))</f>
        <v>#REF!</v>
      </c>
      <c r="D66" s="154" t="str">
        <f>IF($D$1=F45,G45,IF($D$1=I45,J45,IF($D$1=L45,M45,IF($D$1=N45,O45,IF($D$1=P45,Q45,IF($D$1=R45,S45,IF($D$1=T45,U45,IF($D$1=V45,W45,IF($D$1=X45,Y45,IF($D$1=Z45,AA46,IF($D$1=AB45,AC45,IF($D$1=AD45,AE45,IF($D$1=AF45,AG45,IF($D$1=AH45,AI45,IF($D$1=AJ45,AK45,IF($D$1=AL45,AM45,IF($D$1=AT45,AU45,IF($D$1=#REF!,AV45))))))))))))))))))</f>
        <v>*</v>
      </c>
      <c r="F66" s="140" t="s">
        <v>62</v>
      </c>
      <c r="G66" s="155" t="s">
        <v>21</v>
      </c>
      <c r="I66" s="140" t="s">
        <v>128</v>
      </c>
      <c r="J66" s="155" t="s">
        <v>21</v>
      </c>
      <c r="K66" s="155"/>
      <c r="L66" s="178" t="s">
        <v>3</v>
      </c>
      <c r="M66" s="179" t="s">
        <v>21</v>
      </c>
      <c r="N66" s="178" t="s">
        <v>4</v>
      </c>
      <c r="O66" s="179" t="s">
        <v>21</v>
      </c>
      <c r="P66" s="178" t="s">
        <v>5</v>
      </c>
      <c r="Q66" s="179" t="s">
        <v>21</v>
      </c>
      <c r="R66" s="178" t="s">
        <v>1</v>
      </c>
      <c r="S66" s="179" t="s">
        <v>21</v>
      </c>
      <c r="T66" s="178" t="s">
        <v>63</v>
      </c>
      <c r="U66" s="179" t="s">
        <v>21</v>
      </c>
      <c r="V66" s="178" t="s">
        <v>129</v>
      </c>
      <c r="W66" s="179" t="s">
        <v>21</v>
      </c>
      <c r="X66" s="149" t="s">
        <v>10</v>
      </c>
      <c r="Y66" s="149" t="s">
        <v>21</v>
      </c>
      <c r="Z66" s="178" t="s">
        <v>7</v>
      </c>
      <c r="AA66" s="179" t="s">
        <v>21</v>
      </c>
      <c r="AB66" s="178" t="s">
        <v>8</v>
      </c>
      <c r="AC66" s="149" t="s">
        <v>21</v>
      </c>
      <c r="AD66" s="180" t="s">
        <v>127</v>
      </c>
      <c r="AE66" s="149" t="s">
        <v>21</v>
      </c>
      <c r="AF66" s="140" t="s">
        <v>435</v>
      </c>
      <c r="AG66" s="181" t="s">
        <v>21</v>
      </c>
      <c r="AH66" s="140" t="s">
        <v>346</v>
      </c>
      <c r="AI66" s="121" t="s">
        <v>21</v>
      </c>
      <c r="AJ66" s="178" t="s">
        <v>13</v>
      </c>
      <c r="AK66" s="149" t="s">
        <v>21</v>
      </c>
      <c r="AL66" s="182" t="s">
        <v>134</v>
      </c>
      <c r="AM66" s="121" t="s">
        <v>21</v>
      </c>
      <c r="AN66" s="182" t="s">
        <v>131</v>
      </c>
      <c r="AO66" s="183" t="s">
        <v>21</v>
      </c>
      <c r="AP66" s="184" t="s">
        <v>14</v>
      </c>
      <c r="AQ66" s="121" t="s">
        <v>21</v>
      </c>
      <c r="AR66" s="184" t="s">
        <v>16</v>
      </c>
      <c r="AS66" s="121" t="s">
        <v>21</v>
      </c>
      <c r="AT66" s="180" t="s">
        <v>132</v>
      </c>
      <c r="AU66" s="121" t="s">
        <v>21</v>
      </c>
      <c r="AV66" s="178" t="s">
        <v>21</v>
      </c>
      <c r="AW66" s="179" t="s">
        <v>21</v>
      </c>
    </row>
    <row r="67" spans="1:49" x14ac:dyDescent="0.25">
      <c r="A67" s="151" t="b">
        <f t="shared" si="1"/>
        <v>0</v>
      </c>
      <c r="B67" s="152" t="e">
        <f>IF($B$1=F46,G46,IF($B$1=I46,J46,IF($B$1=L46,M46,IF($B$1=N46,O46,IF($B$1=P46,Q46,IF($B$1=R46,S46,IF($B$1=T46,U46,IF($B$1=V46,W46,IF($B$1=X46,Y46,IF($B$1=Z46,AA47,IF($B$1=AB46,AC46,IF($B$1=AD46,AE46,IF($B$1=AF46,AG46,IF($B$1=AH46,AI46,IF($B$1=AJ46,AK46,IF($B$1=AL46,AM46,IF($B$1=AT46,AU46,IF($B$1=#REF!,AV46))))))))))))))))))</f>
        <v>#REF!</v>
      </c>
      <c r="C67" s="153" t="e">
        <f>IF($C$1=F46,G46,IF($C$1=I46,J46,IF($C$1=L46,M46,IF($C$1=N46,O46,IF($C$1=P46,Q46,IF($C$1=R46,S46,IF($C$1=T46,U46,IF($C$1=V46,W46,IF($C$1=X46,Y46,IF($C$1=Z46,AA47,IF($C$1=AB46,AC46,IF($C$1=AD46,AE46,IF($C$1=AF46,AG46,IF($C$1=AH46,AI46,IF($C$1=AJ46,AK46,IF($C$1=AL46,AM46,IF($C$1=AT46,AU46,IF($C$1=#REF!,AV46))))))))))))))))))</f>
        <v>#REF!</v>
      </c>
      <c r="D67" s="154" t="str">
        <f>IF($D$1=F46,G46,IF($D$1=I46,J46,IF($D$1=L46,M46,IF($D$1=N46,O46,IF($D$1=P46,Q46,IF($D$1=R46,S46,IF($D$1=T46,U46,IF($D$1=V46,W46,IF($D$1=X46,Y46,IF($D$1=Z46,AA47,IF($D$1=AB46,AC46,IF($D$1=AD46,AE46,IF($D$1=AF46,AG46,IF($D$1=AH46,AI46,IF($D$1=AJ46,AK46,IF($D$1=AL46,AM46,IF($D$1=AT46,AU46,IF($D$1=#REF!,AV46))))))))))))))))))</f>
        <v>*</v>
      </c>
      <c r="F67" s="140" t="s">
        <v>62</v>
      </c>
      <c r="G67" s="155" t="s">
        <v>21</v>
      </c>
      <c r="I67" s="140" t="s">
        <v>128</v>
      </c>
      <c r="J67" s="155" t="s">
        <v>21</v>
      </c>
      <c r="K67" s="155"/>
      <c r="L67" s="178" t="s">
        <v>3</v>
      </c>
      <c r="M67" s="179" t="s">
        <v>21</v>
      </c>
      <c r="N67" s="178" t="s">
        <v>4</v>
      </c>
      <c r="O67" s="179" t="s">
        <v>21</v>
      </c>
      <c r="P67" s="178" t="s">
        <v>5</v>
      </c>
      <c r="Q67" s="179" t="s">
        <v>21</v>
      </c>
      <c r="R67" s="178" t="s">
        <v>1</v>
      </c>
      <c r="S67" s="179" t="s">
        <v>21</v>
      </c>
      <c r="T67" s="178" t="s">
        <v>63</v>
      </c>
      <c r="U67" s="179" t="s">
        <v>21</v>
      </c>
      <c r="V67" s="178" t="s">
        <v>129</v>
      </c>
      <c r="W67" s="179" t="s">
        <v>21</v>
      </c>
      <c r="X67" s="149" t="s">
        <v>10</v>
      </c>
      <c r="Y67" s="149" t="s">
        <v>21</v>
      </c>
      <c r="Z67" s="178" t="s">
        <v>7</v>
      </c>
      <c r="AA67" s="179" t="s">
        <v>21</v>
      </c>
      <c r="AB67" s="178" t="s">
        <v>8</v>
      </c>
      <c r="AC67" s="149" t="s">
        <v>21</v>
      </c>
      <c r="AD67" s="180" t="s">
        <v>127</v>
      </c>
      <c r="AE67" s="149" t="s">
        <v>21</v>
      </c>
      <c r="AF67" s="140" t="s">
        <v>435</v>
      </c>
      <c r="AG67" s="181" t="s">
        <v>21</v>
      </c>
      <c r="AH67" s="140" t="s">
        <v>346</v>
      </c>
      <c r="AI67" s="121" t="s">
        <v>21</v>
      </c>
      <c r="AJ67" s="178" t="s">
        <v>13</v>
      </c>
      <c r="AK67" s="149" t="s">
        <v>21</v>
      </c>
      <c r="AL67" s="182" t="s">
        <v>134</v>
      </c>
      <c r="AM67" s="121" t="s">
        <v>21</v>
      </c>
      <c r="AN67" s="182" t="s">
        <v>131</v>
      </c>
      <c r="AO67" s="183" t="s">
        <v>21</v>
      </c>
      <c r="AP67" s="184" t="s">
        <v>14</v>
      </c>
      <c r="AQ67" s="121" t="s">
        <v>21</v>
      </c>
      <c r="AR67" s="184" t="s">
        <v>16</v>
      </c>
      <c r="AS67" s="121" t="s">
        <v>21</v>
      </c>
      <c r="AT67" s="180" t="s">
        <v>132</v>
      </c>
      <c r="AU67" s="121" t="s">
        <v>21</v>
      </c>
      <c r="AV67" s="178" t="s">
        <v>21</v>
      </c>
      <c r="AW67" s="179" t="s">
        <v>21</v>
      </c>
    </row>
    <row r="68" spans="1:49" x14ac:dyDescent="0.25">
      <c r="A68" s="151" t="b">
        <f t="shared" si="1"/>
        <v>0</v>
      </c>
      <c r="B68" s="152" t="e">
        <f>IF($B$1=F47,G47,IF($B$1=I47,J47,IF($B$1=L47,M47,IF($B$1=N47,O47,IF($B$1=P47,Q47,IF($B$1=R47,S47,IF($B$1=T47,U47,IF($B$1=V47,W47,IF($B$1=X47,Y47,IF($B$1=Z47,AA48,IF($B$1=AB47,AC47,IF($B$1=AD47,AE47,IF($B$1=AF47,AG47,IF($B$1=AH47,AI47,IF($B$1=AJ47,AK47,IF($B$1=AL47,AM47,IF($B$1=AT47,AU47,IF($B$1=#REF!,AV47))))))))))))))))))</f>
        <v>#REF!</v>
      </c>
      <c r="C68" s="153" t="e">
        <f>IF($C$1=F47,G47,IF($C$1=I47,J47,IF($C$1=L47,M47,IF($C$1=N47,O47,IF($C$1=P47,Q47,IF($C$1=R47,S47,IF($C$1=T47,U47,IF($C$1=V47,W47,IF($C$1=X47,Y47,IF($C$1=Z47,AA48,IF($C$1=AB47,AC47,IF($C$1=AD47,AE47,IF($C$1=AF47,AG47,IF($C$1=AH47,AI47,IF($C$1=AJ47,AK47,IF($C$1=AL47,AM47,IF($C$1=AT47,AU47,IF($C$1=#REF!,AV47))))))))))))))))))</f>
        <v>#REF!</v>
      </c>
      <c r="D68" s="154" t="str">
        <f>IF($D$1=F47,G47,IF($D$1=I47,J47,IF($D$1=L47,M47,IF($D$1=N47,O47,IF($D$1=P47,Q47,IF($D$1=R47,S47,IF($D$1=T47,U47,IF($D$1=V47,W47,IF($D$1=X47,Y47,IF($D$1=Z47,AA48,IF($D$1=AB47,AC47,IF($D$1=AD47,AE47,IF($D$1=AF47,AG47,IF($D$1=AH47,AI47,IF($D$1=AJ47,AK47,IF($D$1=AL47,AM47,IF($D$1=AT47,AU47,IF($D$1=#REF!,AV47))))))))))))))))))</f>
        <v>*</v>
      </c>
    </row>
    <row r="69" spans="1:49" x14ac:dyDescent="0.25">
      <c r="A69" s="151" t="b">
        <f t="shared" si="1"/>
        <v>0</v>
      </c>
      <c r="B69" s="152" t="e">
        <f>IF($B$1=F48,G48,IF($B$1=I48,J48,IF($B$1=L48,M48,IF($B$1=N48,O48,IF($B$1=P48,Q48,IF($B$1=R48,S48,IF($B$1=T48,U48,IF($B$1=V48,W48,IF($B$1=X48,Y48,IF($B$1=Z48,AA49,IF($B$1=AB48,AC48,IF($B$1=AD48,AE48,IF($B$1=AF48,AG48,IF($B$1=AH48,AI48,IF($B$1=AJ48,AK48,IF($B$1=AL48,AM48,IF($B$1=AT48,AU48,IF($B$1=#REF!,AV48))))))))))))))))))</f>
        <v>#REF!</v>
      </c>
      <c r="C69" s="153" t="e">
        <f>IF($C$1=F48,G48,IF($C$1=I48,J48,IF($C$1=L48,M48,IF($C$1=N48,O48,IF($C$1=P48,Q48,IF($C$1=R48,S48,IF($C$1=T48,U48,IF($C$1=V48,W48,IF($C$1=X48,Y48,IF($C$1=Z48,AA49,IF($C$1=AB48,AC48,IF($C$1=AD48,AE48,IF($C$1=AF48,AG48,IF($C$1=AH48,AI48,IF($C$1=AJ48,AK48,IF($C$1=AL48,AM48,IF($C$1=AT48,AU48,IF($C$1=#REF!,AV48))))))))))))))))))</f>
        <v>#REF!</v>
      </c>
      <c r="D69" s="154" t="str">
        <f>IF($D$1=F48,G48,IF($D$1=I48,J48,IF($D$1=L48,M48,IF($D$1=N48,O48,IF($D$1=P48,Q48,IF($D$1=R48,S48,IF($D$1=T48,U48,IF($D$1=V48,W48,IF($D$1=X48,Y48,IF($D$1=Z48,AA49,IF($D$1=AB48,AC48,IF($D$1=AD48,AE48,IF($D$1=AF48,AG48,IF($D$1=AH48,AI48,IF($D$1=AJ48,AK48,IF($D$1=AL48,AM48,IF($D$1=AT48,AU48,IF($D$1=#REF!,AV48))))))))))))))))))</f>
        <v>*</v>
      </c>
    </row>
    <row r="70" spans="1:49" x14ac:dyDescent="0.25">
      <c r="A70" s="151" t="b">
        <f t="shared" si="1"/>
        <v>0</v>
      </c>
      <c r="B70" s="152" t="e">
        <f>IF($B$1=F49,G49,IF($B$1=I49,J49,IF($B$1=L49,M49,IF($B$1=N49,O49,IF($B$1=P49,Q49,IF($B$1=R49,S49,IF($B$1=T49,U49,IF($B$1=V49,W49,IF($B$1=X49,Y49,IF($B$1=Z49,AA50,IF($B$1=AB49,AC49,IF($B$1=AD49,AE49,IF($B$1=AF49,AG49,IF($B$1=AH49,AI49,IF($B$1=AJ49,AK49,IF($B$1=AL49,AM49,IF($B$1=AT49,AU49,IF($B$1=#REF!,AV49))))))))))))))))))</f>
        <v>#REF!</v>
      </c>
      <c r="C70" s="153" t="e">
        <f>IF($C$1=F49,G49,IF($C$1=I49,J49,IF($C$1=L49,M49,IF($C$1=N49,O49,IF($C$1=P49,Q49,IF($C$1=R49,S49,IF($C$1=T49,U49,IF($C$1=V49,W49,IF($C$1=X49,Y49,IF($C$1=Z49,AA50,IF($C$1=AB49,AC49,IF($C$1=AD49,AE49,IF($C$1=AF49,AG49,IF($C$1=AH49,AI49,IF($C$1=AJ49,AK49,IF($C$1=AL49,AM49,IF($C$1=AT49,AU49,IF($C$1=#REF!,AV49))))))))))))))))))</f>
        <v>#REF!</v>
      </c>
      <c r="D70" s="154" t="str">
        <f>IF($D$1=F49,G49,IF($D$1=I49,J49,IF($D$1=L49,M49,IF($D$1=N49,O49,IF($D$1=P49,Q49,IF($D$1=R49,S49,IF($D$1=T49,U49,IF($D$1=V49,W49,IF($D$1=X49,Y49,IF($D$1=Z49,AA50,IF($D$1=AB49,AC49,IF($D$1=AD49,AE49,IF($D$1=AF49,AG49,IF($D$1=AH49,AI49,IF($D$1=AJ49,AK49,IF($D$1=AL49,AM49,IF($D$1=AT49,AU49,IF($D$1=#REF!,AV49))))))))))))))))))</f>
        <v>*</v>
      </c>
    </row>
    <row r="71" spans="1:49" x14ac:dyDescent="0.25">
      <c r="A71" s="151" t="b">
        <f t="shared" si="1"/>
        <v>0</v>
      </c>
      <c r="B71" s="152" t="e">
        <f>IF($B$1=F50,G50,IF($B$1=I50,J50,IF($B$1=L50,M50,IF($B$1=N50,O50,IF($B$1=P50,Q50,IF($B$1=R50,S50,IF($B$1=T50,U50,IF($B$1=V50,W50,IF($B$1=X50,Y50,IF($B$1=Z50,AA51,IF($B$1=AB50,AC50,IF($B$1=AD50,AE50,IF($B$1=AF50,AG50,IF($B$1=AH50,AI50,IF($B$1=AJ50,AK50,IF($B$1=AL50,AM50,IF($B$1=AT50,AU50,IF($B$1=#REF!,AV50))))))))))))))))))</f>
        <v>#REF!</v>
      </c>
      <c r="C71" s="153" t="e">
        <f>IF($C$1=F50,G50,IF($C$1=I50,J50,IF($C$1=L50,M50,IF($C$1=N50,O50,IF($C$1=P50,Q50,IF($C$1=R50,S50,IF($C$1=T50,U50,IF($C$1=V50,W50,IF($C$1=X50,Y50,IF($C$1=Z50,AA51,IF($C$1=AB50,AC50,IF($C$1=AD50,AE50,IF($C$1=AF50,AG50,IF($C$1=AH50,AI50,IF($C$1=AJ50,AK50,IF($C$1=AL50,AM50,IF($C$1=AT50,AU50,IF($C$1=#REF!,AV50))))))))))))))))))</f>
        <v>#REF!</v>
      </c>
      <c r="D71" s="154" t="str">
        <f>IF($D$1=F50,G50,IF($D$1=I50,J50,IF($D$1=L50,M50,IF($D$1=N50,O50,IF($D$1=P50,Q50,IF($D$1=R50,S50,IF($D$1=T50,U50,IF($D$1=V50,W50,IF($D$1=X50,Y50,IF($D$1=Z50,AA51,IF($D$1=AB50,AC50,IF($D$1=AD50,AE50,IF($D$1=AF50,AG50,IF($D$1=AH50,AI50,IF($D$1=AJ50,AK50,IF($D$1=AL50,AM50,IF($D$1=AT50,AU50,IF($D$1=#REF!,AV50))))))))))))))))))</f>
        <v>*</v>
      </c>
    </row>
    <row r="72" spans="1:49" x14ac:dyDescent="0.25">
      <c r="A72" s="151" t="b">
        <f t="shared" si="1"/>
        <v>0</v>
      </c>
      <c r="B72" s="152" t="e">
        <f>IF($B$1=F51,G51,IF($B$1=I51,J51,IF($B$1=L51,M51,IF($B$1=N51,O51,IF($B$1=P51,Q51,IF($B$1=R51,S51,IF($B$1=T51,U51,IF($B$1=V51,W51,IF($B$1=X51,Y51,IF($B$1=Z51,AA52,IF($B$1=AB51,AC51,IF($B$1=AD51,AE51,IF($B$1=AF51,AG51,IF($B$1=AH51,AI51,IF($B$1=AJ51,AK51,IF($B$1=AL51,AM51,IF($B$1=AT51,AU51,IF($B$1=#REF!,AV51))))))))))))))))))</f>
        <v>#REF!</v>
      </c>
      <c r="C72" s="153" t="e">
        <f>IF($C$1=F51,G51,IF($C$1=I51,J51,IF($C$1=L51,M51,IF($C$1=N51,O51,IF($C$1=P51,Q51,IF($C$1=R51,S51,IF($C$1=T51,U51,IF($C$1=V51,W51,IF($C$1=X51,Y51,IF($C$1=Z51,AA52,IF($C$1=AB51,AC51,IF($C$1=AD51,AE51,IF($C$1=AF51,AG51,IF($C$1=AH51,AI51,IF($C$1=AJ51,AK51,IF($C$1=AL51,AM51,IF($C$1=AT51,AU51,IF($C$1=#REF!,AV51))))))))))))))))))</f>
        <v>#REF!</v>
      </c>
      <c r="D72" s="154" t="str">
        <f>IF($D$1=F51,G51,IF($D$1=I51,J51,IF($D$1=L51,M51,IF($D$1=N51,O51,IF($D$1=P51,Q51,IF($D$1=R51,S51,IF($D$1=T51,U51,IF($D$1=V51,W51,IF($D$1=X51,Y51,IF($D$1=Z51,AA52,IF($D$1=AB51,AC51,IF($D$1=AD51,AE51,IF($D$1=AF51,AG51,IF($D$1=AH51,AI51,IF($D$1=AJ51,AK51,IF($D$1=AL51,AM51,IF($D$1=AT51,AU51,IF($D$1=#REF!,AV51))))))))))))))))))</f>
        <v>*</v>
      </c>
    </row>
    <row r="73" spans="1:49" x14ac:dyDescent="0.25">
      <c r="A73" s="151" t="b">
        <f t="shared" si="1"/>
        <v>0</v>
      </c>
      <c r="B73" s="152" t="e">
        <f>IF($B$1=F52,G52,IF($B$1=I52,J52,IF($B$1=L52,M52,IF($B$1=N52,O52,IF($B$1=P52,Q52,IF($B$1=R52,S52,IF($B$1=T52,U52,IF($B$1=V52,W52,IF($B$1=X52,Y52,IF($B$1=Z52,AA53,IF($B$1=AB52,AC52,IF($B$1=AD52,AE52,IF($B$1=AF52,AG52,IF($B$1=AH52,AI52,IF($B$1=AJ52,AK52,IF($B$1=AL52,AM52,IF($B$1=AT52,AU52,IF($B$1=#REF!,AV52))))))))))))))))))</f>
        <v>#REF!</v>
      </c>
      <c r="C73" s="153" t="e">
        <f>IF($C$1=F52,G52,IF($C$1=I52,J52,IF($C$1=L52,M52,IF($C$1=N52,O52,IF($C$1=P52,Q52,IF($C$1=R52,S52,IF($C$1=T52,U52,IF($C$1=V52,W52,IF($C$1=X52,Y52,IF($C$1=Z52,AA53,IF($C$1=AB52,AC52,IF($C$1=AD52,AE52,IF($C$1=AF52,AG52,IF($C$1=AH52,AI52,IF($C$1=AJ52,AK52,IF($C$1=AL52,AM52,IF($C$1=AT52,AU52,IF($C$1=#REF!,AV52))))))))))))))))))</f>
        <v>#REF!</v>
      </c>
      <c r="D73" s="154" t="str">
        <f>IF($D$1=F52,G52,IF($D$1=I52,J52,IF($D$1=L52,M52,IF($D$1=N52,O52,IF($D$1=P52,Q52,IF($D$1=R52,S52,IF($D$1=T52,U52,IF($D$1=V52,W52,IF($D$1=X52,Y52,IF($D$1=Z52,AA53,IF($D$1=AB52,AC52,IF($D$1=AD52,AE52,IF($D$1=AF52,AG52,IF($D$1=AH52,AI52,IF($D$1=AJ52,AK52,IF($D$1=AL52,AM52,IF($D$1=AT52,AU52,IF($D$1=#REF!,AV52))))))))))))))))))</f>
        <v>*</v>
      </c>
    </row>
    <row r="74" spans="1:49" x14ac:dyDescent="0.25">
      <c r="A74" s="151" t="b">
        <f t="shared" si="1"/>
        <v>0</v>
      </c>
      <c r="B74" s="152" t="e">
        <f>IF($B$1=F53,G53,IF($B$1=I53,J53,IF($B$1=L53,M53,IF($B$1=N53,O53,IF($B$1=P53,Q53,IF($B$1=R53,S53,IF($B$1=T53,U53,IF($B$1=V53,W53,IF($B$1=X53,Y53,IF($B$1=Z53,AA54,IF($B$1=AB53,AC53,IF($B$1=AD53,AE53,IF($B$1=AF53,AG53,IF($B$1=AH53,AI53,IF($B$1=AJ53,AK53,IF($B$1=AL53,AM53,IF($B$1=AT53,AU53,IF($B$1=#REF!,AV53))))))))))))))))))</f>
        <v>#REF!</v>
      </c>
      <c r="C74" s="153" t="e">
        <f>IF($C$1=F53,G53,IF($C$1=I53,J53,IF($C$1=L53,M53,IF($C$1=N53,O53,IF($C$1=P53,Q53,IF($C$1=R53,S53,IF($C$1=T53,U53,IF($C$1=V53,W53,IF($C$1=X53,Y53,IF($C$1=Z53,AA54,IF($C$1=AB53,AC53,IF($C$1=AD53,AE53,IF($C$1=AF53,AG53,IF($C$1=AH53,AI53,IF($C$1=AJ53,AK53,IF($C$1=AL53,AM53,IF($C$1=AT53,AU53,IF($C$1=#REF!,AV53))))))))))))))))))</f>
        <v>#REF!</v>
      </c>
      <c r="D74" s="154" t="str">
        <f>IF($D$1=F53,G53,IF($D$1=I53,J53,IF($D$1=L53,M53,IF($D$1=N53,O53,IF($D$1=P53,Q53,IF($D$1=R53,S53,IF($D$1=T53,U53,IF($D$1=V53,W53,IF($D$1=X53,Y53,IF($D$1=Z53,AA54,IF($D$1=AB53,AC53,IF($D$1=AD53,AE53,IF($D$1=AF53,AG53,IF($D$1=AH53,AI53,IF($D$1=AJ53,AK53,IF($D$1=AL53,AM53,IF($D$1=AT53,AU53,IF($D$1=#REF!,AV53))))))))))))))))))</f>
        <v>*</v>
      </c>
    </row>
    <row r="75" spans="1:49" x14ac:dyDescent="0.25">
      <c r="A75" s="151" t="b">
        <f t="shared" si="1"/>
        <v>0</v>
      </c>
      <c r="B75" s="152" t="e">
        <f>IF($B$1=F54,G54,IF($B$1=I54,J54,IF($B$1=L54,M54,IF($B$1=N54,O54,IF($B$1=P54,Q54,IF($B$1=R54,S54,IF($B$1=T54,U54,IF($B$1=V54,W54,IF($B$1=X54,Y54,IF($B$1=Z54,AA55,IF($B$1=AB54,AC54,IF($B$1=AD54,AE54,IF($B$1=AF54,AG54,IF($B$1=AH54,AI54,IF($B$1=AJ54,AK54,IF($B$1=AL54,AM54,IF($B$1=AT54,AU54,IF($B$1=#REF!,AV54))))))))))))))))))</f>
        <v>#REF!</v>
      </c>
      <c r="C75" s="153" t="e">
        <f>IF($C$1=F54,G54,IF($C$1=I54,J54,IF($C$1=L54,M54,IF($C$1=N54,O54,IF($C$1=P54,Q54,IF($C$1=R54,S54,IF($C$1=T54,U54,IF($C$1=V54,W54,IF($C$1=X54,Y54,IF($C$1=Z54,AA55,IF($C$1=AB54,AC54,IF($C$1=AD54,AE54,IF($C$1=AF54,AG54,IF($C$1=AH54,AI54,IF($C$1=AJ54,AK54,IF($C$1=AL54,AM54,IF($C$1=AT54,AU54,IF($C$1=#REF!,AV54))))))))))))))))))</f>
        <v>#REF!</v>
      </c>
      <c r="D75" s="154" t="str">
        <f>IF($D$1=F54,G54,IF($D$1=I54,J54,IF($D$1=L54,M54,IF($D$1=N54,O54,IF($D$1=P54,Q54,IF($D$1=R54,S54,IF($D$1=T54,U54,IF($D$1=V54,W54,IF($D$1=X54,Y54,IF($D$1=Z54,AA55,IF($D$1=AB54,AC54,IF($D$1=AD54,AE54,IF($D$1=AF54,AG54,IF($D$1=AH54,AI54,IF($D$1=AJ54,AK54,IF($D$1=AL54,AM54,IF($D$1=AT54,AU54,IF($D$1=#REF!,AV54))))))))))))))))))</f>
        <v>*</v>
      </c>
    </row>
    <row r="76" spans="1:49" x14ac:dyDescent="0.25">
      <c r="A76" s="151" t="b">
        <f t="shared" si="1"/>
        <v>0</v>
      </c>
      <c r="B76" s="152" t="e">
        <f>IF($B$1=F55,G55,IF($B$1=I55,J55,IF($B$1=L55,M55,IF($B$1=N55,O55,IF($B$1=P55,Q55,IF($B$1=R55,S55,IF($B$1=T55,U55,IF($B$1=V55,W55,IF($B$1=X55,Y55,IF($B$1=Z55,AA56,IF($B$1=AB55,AC55,IF($B$1=AD55,AE55,IF($B$1=AF55,AG55,IF($B$1=AH55,AI55,IF($B$1=AJ55,AK55,IF($B$1=AL55,AM55,IF($B$1=AT55,AU55,IF($B$1=#REF!,AV55))))))))))))))))))</f>
        <v>#REF!</v>
      </c>
      <c r="C76" s="153" t="e">
        <f>IF($C$1=F55,G55,IF($C$1=I55,J55,IF($C$1=L55,M55,IF($C$1=N55,O55,IF($C$1=P55,Q55,IF($C$1=R55,S55,IF($C$1=T55,U55,IF($C$1=V55,W55,IF($C$1=X55,Y55,IF($C$1=Z55,AA56,IF($C$1=AB55,AC55,IF($C$1=AD55,AE55,IF($C$1=AF55,AG55,IF($C$1=AH55,AI55,IF($C$1=AJ55,AK55,IF($C$1=AL55,AM55,IF($C$1=AT55,AU55,IF($C$1=#REF!,AV55))))))))))))))))))</f>
        <v>#REF!</v>
      </c>
      <c r="D76" s="154" t="str">
        <f>IF($D$1=F55,G55,IF($D$1=I55,J55,IF($D$1=L55,M55,IF($D$1=N55,O55,IF($D$1=P55,Q55,IF($D$1=R55,S55,IF($D$1=T55,U55,IF($D$1=V55,W55,IF($D$1=X55,Y55,IF($D$1=Z55,AA56,IF($D$1=AB55,AC55,IF($D$1=AD55,AE55,IF($D$1=AF55,AG55,IF($D$1=AH55,AI55,IF($D$1=AJ55,AK55,IF($D$1=AL55,AM55,IF($D$1=AT55,AU55,IF($D$1=#REF!,AV55))))))))))))))))))</f>
        <v>*</v>
      </c>
    </row>
    <row r="77" spans="1:49" x14ac:dyDescent="0.25">
      <c r="A77" s="151" t="b">
        <f t="shared" si="1"/>
        <v>0</v>
      </c>
      <c r="B77" s="152" t="e">
        <f>IF($B$1=F56,G56,IF($B$1=I56,J56,IF($B$1=L56,M56,IF($B$1=N56,O56,IF($B$1=P56,Q56,IF($B$1=R56,S56,IF($B$1=T56,U56,IF($B$1=V56,W56,IF($B$1=X56,Y56,IF($B$1=Z56,AA57,IF($B$1=AB56,AC56,IF($B$1=AD56,AE56,IF($B$1=AF56,AG56,IF($B$1=AH56,AI56,IF($B$1=AJ56,AK56,IF($B$1=AL56,AM56,IF($B$1=AT56,AU56,IF($B$1=#REF!,AV56))))))))))))))))))</f>
        <v>#REF!</v>
      </c>
      <c r="C77" s="153" t="e">
        <f>IF($C$1=F56,G56,IF($C$1=I56,J56,IF($C$1=L56,M56,IF($C$1=N56,O56,IF($C$1=P56,Q56,IF($C$1=R56,S56,IF($C$1=T56,U56,IF($C$1=V56,W56,IF($C$1=X56,Y56,IF($C$1=Z56,AA57,IF($C$1=AB56,AC56,IF($C$1=AD56,AE56,IF($C$1=AF56,AG56,IF($C$1=AH56,AI56,IF($C$1=AJ56,AK56,IF($C$1=AL56,AM56,IF($C$1=AT56,AU56,IF($C$1=#REF!,AV56))))))))))))))))))</f>
        <v>#REF!</v>
      </c>
      <c r="D77" s="154" t="str">
        <f>IF($D$1=F56,G56,IF($D$1=I56,J56,IF($D$1=L56,M56,IF($D$1=N56,O56,IF($D$1=P56,Q56,IF($D$1=R56,S56,IF($D$1=T56,U56,IF($D$1=V56,W56,IF($D$1=X56,Y56,IF($D$1=Z56,AA57,IF($D$1=AB56,AC56,IF($D$1=AD56,AE56,IF($D$1=AF56,AG56,IF($D$1=AH56,AI56,IF($D$1=AJ56,AK56,IF($D$1=AL56,AM56,IF($D$1=AT56,AU56,IF($D$1=#REF!,AV56))))))))))))))))))</f>
        <v>*</v>
      </c>
    </row>
  </sheetData>
  <conditionalFormatting sqref="A26:D77">
    <cfRule type="cellIs" dxfId="3" priority="7" operator="equal">
      <formula>FALSE</formula>
    </cfRule>
  </conditionalFormatting>
  <conditionalFormatting sqref="G5">
    <cfRule type="duplicateValues" dxfId="2" priority="4"/>
  </conditionalFormatting>
  <conditionalFormatting sqref="J6:J35">
    <cfRule type="duplicateValues" dxfId="1" priority="1"/>
  </conditionalFormatting>
  <conditionalFormatting sqref="W6:W23">
    <cfRule type="duplicateValues" dxfId="0" priority="2"/>
  </conditionalFormatting>
  <dataValidations count="4">
    <dataValidation type="list" allowBlank="1" showInputMessage="1" showErrorMessage="1" sqref="B1:D1" xr:uid="{00000000-0002-0000-0300-000000000000}">
      <formula1>$A$4:$A$25</formula1>
    </dataValidation>
    <dataValidation type="list" allowBlank="1" showInputMessage="1" showErrorMessage="1" sqref="D2" xr:uid="{00000000-0002-0000-0300-000001000000}">
      <formula1>$D$26:$D$56</formula1>
    </dataValidation>
    <dataValidation type="list" allowBlank="1" showInputMessage="1" showErrorMessage="1" sqref="C2" xr:uid="{00000000-0002-0000-0300-000002000000}">
      <formula1>$C$26:$C$56</formula1>
    </dataValidation>
    <dataValidation type="list" allowBlank="1" showInputMessage="1" showErrorMessage="1" sqref="B2" xr:uid="{00000000-0002-0000-0300-000003000000}">
      <formula1>$B$26:$B$56</formula1>
    </dataValidation>
  </dataValidations>
  <hyperlinks>
    <hyperlink ref="B22" r:id="rId1" xr:uid="{00000000-0004-0000-0300-000000000000}"/>
    <hyperlink ref="B21" r:id="rId2" xr:uid="{00000000-0004-0000-0300-000001000000}"/>
    <hyperlink ref="B19" r:id="rId3" xr:uid="{00000000-0004-0000-0300-000002000000}"/>
    <hyperlink ref="B18" r:id="rId4" xr:uid="{00000000-0004-0000-0300-000003000000}"/>
    <hyperlink ref="B17" r:id="rId5" xr:uid="{00000000-0004-0000-0300-000004000000}"/>
    <hyperlink ref="B12" r:id="rId6" xr:uid="{00000000-0004-0000-0300-000005000000}"/>
    <hyperlink ref="B11" r:id="rId7" xr:uid="{00000000-0004-0000-0300-000006000000}"/>
    <hyperlink ref="B10" r:id="rId8" xr:uid="{00000000-0004-0000-0300-000007000000}"/>
    <hyperlink ref="B9" r:id="rId9" xr:uid="{00000000-0004-0000-0300-000008000000}"/>
    <hyperlink ref="B6" r:id="rId10" xr:uid="{00000000-0004-0000-0300-000009000000}"/>
    <hyperlink ref="B16" r:id="rId11" xr:uid="{00000000-0004-0000-0300-00000A000000}"/>
    <hyperlink ref="B20" r:id="rId12" xr:uid="{00000000-0004-0000-0300-00000B000000}"/>
    <hyperlink ref="B13" r:id="rId13" xr:uid="{00000000-0004-0000-0300-00000C000000}"/>
    <hyperlink ref="B15" r:id="rId14" xr:uid="{00000000-0004-0000-0300-00000D000000}"/>
    <hyperlink ref="B8" r:id="rId15" xr:uid="{00000000-0004-0000-0300-00000E000000}"/>
    <hyperlink ref="B5" r:id="rId16" xr:uid="{00000000-0004-0000-0300-00000F000000}"/>
    <hyperlink ref="B23" r:id="rId17" xr:uid="{00000000-0004-0000-0300-000010000000}"/>
    <hyperlink ref="B24" r:id="rId18" xr:uid="{00000000-0004-0000-0300-000011000000}"/>
    <hyperlink ref="B25" r:id="rId19" xr:uid="{00000000-0004-0000-0300-000012000000}"/>
    <hyperlink ref="B7" r:id="rId20" xr:uid="{00000000-0004-0000-0300-000013000000}"/>
    <hyperlink ref="B14" r:id="rId21" xr:uid="{00000000-0004-0000-0300-000014000000}"/>
    <hyperlink ref="H35" r:id="rId22" display="khr-loen-team8@regionsjaelland.dk" xr:uid="{00000000-0004-0000-0300-000015000000}"/>
    <hyperlink ref="H36" r:id="rId23" display="khr-loen-team8@regionsjaelland.dk" xr:uid="{00000000-0004-0000-0300-000016000000}"/>
    <hyperlink ref="H37" r:id="rId24" display="khr-loen-team8@regionsjaelland.dk" xr:uid="{00000000-0004-0000-0300-000017000000}"/>
    <hyperlink ref="H38" r:id="rId25" display="khr-loen-team8@regionsjaelland.dk" xr:uid="{00000000-0004-0000-0300-000018000000}"/>
    <hyperlink ref="H39" r:id="rId26" display="khr-loen-team8@regionsjaelland.dk" xr:uid="{00000000-0004-0000-0300-000019000000}"/>
    <hyperlink ref="H40" r:id="rId27" display="khr-loen-team8@regionsjaelland.dk" xr:uid="{00000000-0004-0000-0300-00001A000000}"/>
    <hyperlink ref="H41" r:id="rId28" display="khr-loen-team8@regionsjaelland.dk" xr:uid="{00000000-0004-0000-0300-00001B000000}"/>
    <hyperlink ref="H42" r:id="rId29" display="khr-loen-team8@regionsjaelland.dk" xr:uid="{00000000-0004-0000-0300-00001C000000}"/>
    <hyperlink ref="H43" r:id="rId30" display="khr-loen-team8@regionsjaelland.dk" xr:uid="{00000000-0004-0000-0300-00001D000000}"/>
    <hyperlink ref="H44" r:id="rId31" display="khr-loen-team8@regionsjaelland.dk" xr:uid="{00000000-0004-0000-0300-00001E000000}"/>
    <hyperlink ref="H45" r:id="rId32" display="khr-loen-team8@regionsjaelland.dk" xr:uid="{00000000-0004-0000-0300-00001F000000}"/>
    <hyperlink ref="H46" r:id="rId33" display="khr-loen-team8@regionsjaelland.dk" xr:uid="{00000000-0004-0000-0300-000020000000}"/>
    <hyperlink ref="H47" r:id="rId34" display="khr-loen-team8@regionsjaelland.dk" xr:uid="{00000000-0004-0000-0300-000021000000}"/>
    <hyperlink ref="H48" r:id="rId35" display="khr-loen-team8@regionsjaelland.dk" xr:uid="{00000000-0004-0000-0300-000022000000}"/>
    <hyperlink ref="H49" r:id="rId36" display="khr-loen-team8@regionsjaelland.dk" xr:uid="{00000000-0004-0000-0300-000023000000}"/>
    <hyperlink ref="H50" r:id="rId37" display="khr-loen-team8@regionsjaelland.dk" xr:uid="{00000000-0004-0000-0300-000024000000}"/>
    <hyperlink ref="H51" r:id="rId38" display="khr-loen-team8@regionsjaelland.dk" xr:uid="{00000000-0004-0000-0300-000025000000}"/>
    <hyperlink ref="H52" r:id="rId39" display="khr-loen-team8@regionsjaelland.dk" xr:uid="{00000000-0004-0000-0300-000026000000}"/>
    <hyperlink ref="H53" r:id="rId40" display="khr-loen-team8@regionsjaelland.dk" xr:uid="{00000000-0004-0000-0300-000027000000}"/>
    <hyperlink ref="H54" r:id="rId41" display="khr-loen-team8@regionsjaelland.dk" xr:uid="{00000000-0004-0000-0300-000028000000}"/>
    <hyperlink ref="H55" r:id="rId42" display="khr-loen-team8@regionsjaelland.dk" xr:uid="{00000000-0004-0000-0300-000029000000}"/>
    <hyperlink ref="H56" r:id="rId43" display="khr-loen-team8@regionsjaelland.dk" xr:uid="{00000000-0004-0000-0300-00002A000000}"/>
    <hyperlink ref="K52:K65" r:id="rId44" display="khr-loen-team10@regionsjaelland.dk" xr:uid="{00000000-0004-0000-0300-00002B000000}"/>
    <hyperlink ref="K36" r:id="rId45" xr:uid="{00000000-0004-0000-0300-00002C000000}"/>
    <hyperlink ref="K8" r:id="rId46" xr:uid="{00000000-0004-0000-0300-00002D000000}"/>
    <hyperlink ref="K9" r:id="rId47" xr:uid="{00000000-0004-0000-0300-00002E000000}"/>
    <hyperlink ref="K17" r:id="rId48" xr:uid="{00000000-0004-0000-0300-00002F000000}"/>
    <hyperlink ref="K20" r:id="rId49" xr:uid="{00000000-0004-0000-0300-000030000000}"/>
    <hyperlink ref="K21" r:id="rId50" xr:uid="{00000000-0004-0000-0300-000031000000}"/>
    <hyperlink ref="K25" r:id="rId51" xr:uid="{00000000-0004-0000-0300-000032000000}"/>
    <hyperlink ref="K26" r:id="rId52" xr:uid="{00000000-0004-0000-0300-000033000000}"/>
    <hyperlink ref="K27" r:id="rId53" xr:uid="{00000000-0004-0000-0300-000034000000}"/>
    <hyperlink ref="K28" r:id="rId54" xr:uid="{00000000-0004-0000-0300-000035000000}"/>
    <hyperlink ref="K29" r:id="rId55" xr:uid="{00000000-0004-0000-0300-000036000000}"/>
    <hyperlink ref="K30" r:id="rId56" xr:uid="{00000000-0004-0000-0300-000037000000}"/>
    <hyperlink ref="K31" r:id="rId57" xr:uid="{00000000-0004-0000-0300-000038000000}"/>
    <hyperlink ref="K33" r:id="rId58" xr:uid="{00000000-0004-0000-0300-000039000000}"/>
    <hyperlink ref="K34" r:id="rId59" xr:uid="{00000000-0004-0000-0300-00003A000000}"/>
    <hyperlink ref="K35" r:id="rId60" xr:uid="{00000000-0004-0000-0300-00003B000000}"/>
    <hyperlink ref="K37" r:id="rId61" xr:uid="{00000000-0004-0000-0300-00003C000000}"/>
    <hyperlink ref="K43" r:id="rId62" xr:uid="{00000000-0004-0000-0300-00003D000000}"/>
    <hyperlink ref="K53" r:id="rId63" xr:uid="{00000000-0004-0000-0300-00003E000000}"/>
    <hyperlink ref="K44:K52" r:id="rId64" display="khr-loen-team10@regionsjaelland.dk" xr:uid="{00000000-0004-0000-0300-00003F000000}"/>
    <hyperlink ref="K32" r:id="rId65" xr:uid="{00000000-0004-0000-0300-000040000000}"/>
    <hyperlink ref="K22:K23" r:id="rId66" display="khr-loen-team9@regionsjaelland.dk" xr:uid="{00000000-0004-0000-0300-000041000000}"/>
    <hyperlink ref="K18:K19" r:id="rId67" display="khr-loen-team10@regionsjaelland.dk" xr:uid="{00000000-0004-0000-0300-000042000000}"/>
    <hyperlink ref="K24" r:id="rId68" xr:uid="{00000000-0004-0000-0300-000043000000}"/>
  </hyperlinks>
  <pageMargins left="0.7" right="0.7" top="0.75" bottom="0.75" header="0.3" footer="0.3"/>
  <pageSetup paperSize="9" orientation="portrait" r:id="rId69"/>
  <legacyDrawing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2CCDB35576F842AD8B19214A57BC29" ma:contentTypeVersion="1" ma:contentTypeDescription="Opret et nyt dokument." ma:contentTypeScope="" ma:versionID="8979240ed9829d0347848a55d547671c">
  <xsd:schema xmlns:xsd="http://www.w3.org/2001/XMLSchema" xmlns:xs="http://www.w3.org/2001/XMLSchema" xmlns:p="http://schemas.microsoft.com/office/2006/metadata/properties" xmlns:ns1="http://schemas.microsoft.com/sharepoint/v3" targetNamespace="http://schemas.microsoft.com/office/2006/metadata/properties" ma:root="true" ma:fieldsID="a771c543922ac300dcdb45e1d95f22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B00D0E-0858-4948-8F25-A6E192E0B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39C174-53C8-4A19-86F7-A78EEF46C33E}">
  <ds:schemaRefs>
    <ds:schemaRef ds:uri="http://schemas.microsoft.com/sharepoint/v3/contenttype/forms"/>
  </ds:schemaRefs>
</ds:datastoreItem>
</file>

<file path=customXml/itemProps3.xml><?xml version="1.0" encoding="utf-8"?>
<ds:datastoreItem xmlns:ds="http://schemas.openxmlformats.org/officeDocument/2006/customXml" ds:itemID="{A608B31B-675F-450E-B22B-7B41933FC5EE}">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Barselsaftale</vt:lpstr>
      <vt:lpstr>Ark1</vt:lpstr>
      <vt:lpstr>Ark2</vt:lpstr>
      <vt:lpstr> område niveau 3</vt:lpstr>
      <vt:lpstr>' område niveau 3'!aco</vt:lpstr>
      <vt:lpstr>' område niveau 3'!afdelinger</vt:lpstr>
      <vt:lpstr>' område niveau 3'!området</vt:lpstr>
      <vt:lpstr>Barselsaftale!Udskriftsområde</vt:lpstr>
    </vt:vector>
  </TitlesOfParts>
  <Company>Region Sjælland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Michala Schwalm Weichel</dc:creator>
  <cp:lastModifiedBy>Charlotte Michala Schwalm Weichel</cp:lastModifiedBy>
  <cp:lastPrinted>2022-09-26T08:56:14Z</cp:lastPrinted>
  <dcterms:created xsi:type="dcterms:W3CDTF">2008-02-26T12:47:03Z</dcterms:created>
  <dcterms:modified xsi:type="dcterms:W3CDTF">2024-10-07T06:28:36Z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0x0101002E2CCDB35576F842AD8B19214A57BC29</vt:lpwstr>
  </property>
  <property fmtid="{D5CDD505-2E9C-101B-9397-08002B2CF9AE}" pid="3" name="_dlc_DocIdItemGuid">
    <vt:lpwstr>aa65ba58-b1f5-47c7-b170-09bef513d95a</vt:lpwstr>
  </property>
</Properties>
</file>